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155" windowHeight="7845" activeTab="1"/>
  </bookViews>
  <sheets>
    <sheet name="příjmy" sheetId="1" r:id="rId1"/>
    <sheet name="výdaje rozepsané" sheetId="2" r:id="rId2"/>
    <sheet name="rekapitulace" sheetId="3" r:id="rId3"/>
    <sheet name="výdaje nerozepsané" sheetId="4" state="hidden" r:id="rId4"/>
    <sheet name="nerozepsané výdaje" sheetId="5" r:id="rId5"/>
    <sheet name="říjmy roz." sheetId="6" r:id="rId6"/>
    <sheet name="výdaje rozšířené" sheetId="7" r:id="rId7"/>
    <sheet name="příjmy rozšířené" sheetId="8" state="hidden" r:id="rId8"/>
    <sheet name="výdaje nerozepsané rozšířené" sheetId="9" state="hidden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<sst xmlns="http://schemas.openxmlformats.org/spreadsheetml/2006/main" count="1125" uniqueCount="200">
  <si>
    <t>0000</t>
  </si>
  <si>
    <t>1111</t>
  </si>
  <si>
    <t xml:space="preserve">       Daň z příj.fyz.osob ze závis.č</t>
  </si>
  <si>
    <t>1112</t>
  </si>
  <si>
    <t xml:space="preserve">       Daň z příj.fyz.os.z sam.výd.č.</t>
  </si>
  <si>
    <t>1121</t>
  </si>
  <si>
    <t xml:space="preserve">       Daň z příjmů právnických osob </t>
  </si>
  <si>
    <t>1122</t>
  </si>
  <si>
    <t xml:space="preserve">       Daň z příjmů práv.osob za obce</t>
  </si>
  <si>
    <t>1211</t>
  </si>
  <si>
    <t xml:space="preserve">       Daň z přidané hodnoty         </t>
  </si>
  <si>
    <t>1335</t>
  </si>
  <si>
    <t xml:space="preserve">       Popl.-odnětí poz.-funkce lesa </t>
  </si>
  <si>
    <t>1337</t>
  </si>
  <si>
    <t xml:space="preserve">       Poplatek za komunální odpad   </t>
  </si>
  <si>
    <t>1341</t>
  </si>
  <si>
    <t xml:space="preserve">       Poplatek ze psů               </t>
  </si>
  <si>
    <t>1343</t>
  </si>
  <si>
    <t xml:space="preserve">       Popl.užívání veřej.prostranst.</t>
  </si>
  <si>
    <t>1344</t>
  </si>
  <si>
    <t xml:space="preserve">       Poplatek ze vstupného         </t>
  </si>
  <si>
    <t>1361</t>
  </si>
  <si>
    <t xml:space="preserve">       Správní poplatky              </t>
  </si>
  <si>
    <t>1511</t>
  </si>
  <si>
    <t xml:space="preserve">       Daň z nemovitostí             </t>
  </si>
  <si>
    <t>4112</t>
  </si>
  <si>
    <t xml:space="preserve">       Neinv.přij.tran.ze SR-s.d.vzt.</t>
  </si>
  <si>
    <t>4122</t>
  </si>
  <si>
    <t xml:space="preserve">       Neinv.přijaté transf.od krajů </t>
  </si>
  <si>
    <t>4134</t>
  </si>
  <si>
    <t xml:space="preserve">       Převody z rozpočtových účtů   </t>
  </si>
  <si>
    <t>1036</t>
  </si>
  <si>
    <t>2131</t>
  </si>
  <si>
    <t xml:space="preserve">       Příjmy z pronájmu pozemků     </t>
  </si>
  <si>
    <t xml:space="preserve">  Správa v lesním hospodářství       </t>
  </si>
  <si>
    <t>6171</t>
  </si>
  <si>
    <t>2111</t>
  </si>
  <si>
    <t xml:space="preserve">       Příj.z poskyt.služeb a výrobků</t>
  </si>
  <si>
    <t>2119</t>
  </si>
  <si>
    <t xml:space="preserve">       Ostatní příjmy z vlastní čin. </t>
  </si>
  <si>
    <t>2132</t>
  </si>
  <si>
    <t xml:space="preserve">       Příj.z pronáj.ost.nemovitostí </t>
  </si>
  <si>
    <t>3111</t>
  </si>
  <si>
    <t xml:space="preserve">       Příjmy z prodeje pozemků      </t>
  </si>
  <si>
    <t xml:space="preserve">  Činnost místní správy              </t>
  </si>
  <si>
    <t>6310</t>
  </si>
  <si>
    <t>2141</t>
  </si>
  <si>
    <t xml:space="preserve">       Příjmy z úroků (část)         </t>
  </si>
  <si>
    <t xml:space="preserve">  Obec.příj.a výd.z fin.operací      </t>
  </si>
  <si>
    <t>I.Rozpočtové příjmy</t>
  </si>
  <si>
    <t>Paragraf</t>
  </si>
  <si>
    <t>Položka</t>
  </si>
  <si>
    <t>a</t>
  </si>
  <si>
    <t>b</t>
  </si>
  <si>
    <t>Schválený</t>
  </si>
  <si>
    <t>rozpočet 2015</t>
  </si>
  <si>
    <t>Rozpočet</t>
  </si>
  <si>
    <t>po změnách č.1</t>
  </si>
  <si>
    <t>Příjmy celkem</t>
  </si>
  <si>
    <t xml:space="preserve">                                     </t>
  </si>
  <si>
    <t>2212</t>
  </si>
  <si>
    <t>5171</t>
  </si>
  <si>
    <t xml:space="preserve">       Opravy a udržování            </t>
  </si>
  <si>
    <t xml:space="preserve">  Silnice                            </t>
  </si>
  <si>
    <t>2221</t>
  </si>
  <si>
    <t>5193</t>
  </si>
  <si>
    <t xml:space="preserve">       Výd.na dopravní úz.obslužnost </t>
  </si>
  <si>
    <t xml:space="preserve">  Provoz veřej.silniční dopravy      </t>
  </si>
  <si>
    <t>2321</t>
  </si>
  <si>
    <t>6379</t>
  </si>
  <si>
    <t xml:space="preserve">       Ost.inv.transfery obyvatelstvu</t>
  </si>
  <si>
    <t xml:space="preserve">  Odvád.a čist.odp.vod,nak.s kal     </t>
  </si>
  <si>
    <t>5321</t>
  </si>
  <si>
    <t xml:space="preserve">       Neinvestiční transfery obcím  </t>
  </si>
  <si>
    <t>3319</t>
  </si>
  <si>
    <t>5169</t>
  </si>
  <si>
    <t xml:space="preserve">       Nákup ostatních služeb        </t>
  </si>
  <si>
    <t>5339</t>
  </si>
  <si>
    <t xml:space="preserve">       Neinv.transf. cizím přísp.org.</t>
  </si>
  <si>
    <t xml:space="preserve">  Ost. záležitosti kultury           </t>
  </si>
  <si>
    <t>3341</t>
  </si>
  <si>
    <t xml:space="preserve">  Rozhlas a televize                 </t>
  </si>
  <si>
    <t>3419</t>
  </si>
  <si>
    <t xml:space="preserve">  Ostatní tělovýchovná činnost       </t>
  </si>
  <si>
    <t>3631</t>
  </si>
  <si>
    <t xml:space="preserve">  Veřejné osvětlení                  </t>
  </si>
  <si>
    <t>3722</t>
  </si>
  <si>
    <t xml:space="preserve">  Sběr a svoz komunálních odpadů     </t>
  </si>
  <si>
    <t>3745</t>
  </si>
  <si>
    <t>5021</t>
  </si>
  <si>
    <t xml:space="preserve">       Ostatní osobní výdaje         </t>
  </si>
  <si>
    <t>5139</t>
  </si>
  <si>
    <t xml:space="preserve">       Nákup materiálu j.n.          </t>
  </si>
  <si>
    <t>5156</t>
  </si>
  <si>
    <t xml:space="preserve">       Pohonné hmoty a maziva        </t>
  </si>
  <si>
    <t xml:space="preserve">  Péče o vzhled obcí a veř.zeleň     </t>
  </si>
  <si>
    <t>5299</t>
  </si>
  <si>
    <t>5901</t>
  </si>
  <si>
    <t xml:space="preserve">       Nespecifikované rezervy       </t>
  </si>
  <si>
    <t xml:space="preserve">  Ost.zál.civ.přip.na kriz.stav      </t>
  </si>
  <si>
    <t>5512</t>
  </si>
  <si>
    <t xml:space="preserve">  PO - dobrovolná část               </t>
  </si>
  <si>
    <t>6112</t>
  </si>
  <si>
    <t>5032</t>
  </si>
  <si>
    <t xml:space="preserve">       Pov.pojistné na veř.zdrav.poj.</t>
  </si>
  <si>
    <t>5173</t>
  </si>
  <si>
    <t xml:space="preserve">       Cestovné (tuzem.i zahranič.)  </t>
  </si>
  <si>
    <t>5175</t>
  </si>
  <si>
    <t xml:space="preserve">       Pohoštění                     </t>
  </si>
  <si>
    <t xml:space="preserve">  Zastupitelstva obcí                </t>
  </si>
  <si>
    <t>5137</t>
  </si>
  <si>
    <t xml:space="preserve">       DHDM                          </t>
  </si>
  <si>
    <t>5154</t>
  </si>
  <si>
    <t xml:space="preserve">       Elektrická energie            </t>
  </si>
  <si>
    <t>5161</t>
  </si>
  <si>
    <t xml:space="preserve">       Služby pošt                   </t>
  </si>
  <si>
    <t>5162</t>
  </si>
  <si>
    <t xml:space="preserve">       Služby telekom. a radiokom.   </t>
  </si>
  <si>
    <t>5163</t>
  </si>
  <si>
    <t xml:space="preserve">       Služby peněžních ústavů       </t>
  </si>
  <si>
    <t>5172</t>
  </si>
  <si>
    <t xml:space="preserve">       Programové vybavení           </t>
  </si>
  <si>
    <t>5194</t>
  </si>
  <si>
    <t xml:space="preserve">       Věcné dary                    </t>
  </si>
  <si>
    <t>5362</t>
  </si>
  <si>
    <t xml:space="preserve">       Platby daní a poplatků SR     </t>
  </si>
  <si>
    <t>Územní plánování</t>
  </si>
  <si>
    <t xml:space="preserve">       Odměny čl. zastup. Obcí</t>
  </si>
  <si>
    <t xml:space="preserve">       Výdaje z FV min.let kraj-obec</t>
  </si>
  <si>
    <t xml:space="preserve">       Poskyt zálohy vlast. Pokladně</t>
  </si>
  <si>
    <t xml:space="preserve">     Služby peněžních ústavú</t>
  </si>
  <si>
    <t>Obec.př. a výd. Z fin. Operací</t>
  </si>
  <si>
    <t>Výdaje celkem</t>
  </si>
  <si>
    <t>I.Rozpočtové výdaje</t>
  </si>
  <si>
    <t>Nákup ostatních služeb - projekt</t>
  </si>
  <si>
    <t>Ostatní zájmová činnost - ženy</t>
  </si>
  <si>
    <t>aktualizace ÚP</t>
  </si>
  <si>
    <t>Nákup ostatních služeb</t>
  </si>
  <si>
    <t>Platby daní a poplatků</t>
  </si>
  <si>
    <t>starosta</t>
  </si>
  <si>
    <t>po změnách č.2</t>
  </si>
  <si>
    <t>Rozpočet 2016</t>
  </si>
  <si>
    <t>Rozpočet 2015</t>
  </si>
  <si>
    <t>6121</t>
  </si>
  <si>
    <t xml:space="preserve">       Budovy,haly,stavby            </t>
  </si>
  <si>
    <t>DHPM</t>
  </si>
  <si>
    <t>výdaje</t>
  </si>
  <si>
    <t>celkové příjmy</t>
  </si>
  <si>
    <t>celkové výdaje</t>
  </si>
  <si>
    <t>rozdíl</t>
  </si>
  <si>
    <t>Rozpočet je navržen jako ztrátový</t>
  </si>
  <si>
    <t>Rozpočet  2016</t>
  </si>
  <si>
    <t>POŘÍZENÍ A OBNOVA - POMNÍK</t>
  </si>
  <si>
    <t>Budovy</t>
  </si>
  <si>
    <t>DHDM</t>
  </si>
  <si>
    <t xml:space="preserve">      inv.přijaté transf.od krajů </t>
  </si>
  <si>
    <t>opravy a udržování</t>
  </si>
  <si>
    <t>pohoštění</t>
  </si>
  <si>
    <t>návrh</t>
  </si>
  <si>
    <t xml:space="preserve">  Odvád.a čist.odp.vod  </t>
  </si>
  <si>
    <t>I.Rozpočtové výdaje - nerozepsané</t>
  </si>
  <si>
    <t xml:space="preserve">       Odvod z loterií</t>
  </si>
  <si>
    <t xml:space="preserve">       Příjmy z pronájmu pozemků     - lesy</t>
  </si>
  <si>
    <t xml:space="preserve"> Rozpočet 2018</t>
  </si>
  <si>
    <t>Neinvest. Transfer krajům - doprava</t>
  </si>
  <si>
    <t xml:space="preserve">  Dopravní obslužnost      </t>
  </si>
  <si>
    <t xml:space="preserve">          ostatní osobní výdaje</t>
  </si>
  <si>
    <t>Komunální služby a ostatní rozvoj</t>
  </si>
  <si>
    <t>Převody z rozpočtových účtů</t>
  </si>
  <si>
    <t>2017*</t>
  </si>
  <si>
    <t>* po rozpočtové zmšně č.2</t>
  </si>
  <si>
    <t>místní kult.památky</t>
  </si>
  <si>
    <t>Volby do parlamentu ČR</t>
  </si>
  <si>
    <t>Volby do krajů a senátu</t>
  </si>
  <si>
    <t>převod vl.fondům v rozp.</t>
  </si>
  <si>
    <t xml:space="preserve">       Daň z hazardních her</t>
  </si>
  <si>
    <t xml:space="preserve">      Neinv.přij.transf.ze VPS SR</t>
  </si>
  <si>
    <t xml:space="preserve">       Neinv.přijaté transf.od krajů - dotace</t>
  </si>
  <si>
    <t xml:space="preserve">      inv.přijaté transf.od krajů - dotace</t>
  </si>
  <si>
    <t xml:space="preserve">  </t>
  </si>
  <si>
    <t>Dopravní obslužnost</t>
  </si>
  <si>
    <t>Nebytové hopodářství</t>
  </si>
  <si>
    <t>Nebytové hospodářství</t>
  </si>
  <si>
    <t>REKAPITULACE  ROZPOČTU  2020</t>
  </si>
  <si>
    <t xml:space="preserve">       Nákup ostatních služeb - projekt</t>
  </si>
  <si>
    <t xml:space="preserve">      Nákup ostatních služeb</t>
  </si>
  <si>
    <t xml:space="preserve">     ostatní nein. transfery obcím -odpady</t>
  </si>
  <si>
    <t xml:space="preserve">        DHDM</t>
  </si>
  <si>
    <t xml:space="preserve">       Nákup ostatních služeb</t>
  </si>
  <si>
    <t xml:space="preserve">      opravy a udržování</t>
  </si>
  <si>
    <t xml:space="preserve">      pohoštění</t>
  </si>
  <si>
    <t xml:space="preserve">       Poskyt zálohy vlast. pokladně</t>
  </si>
  <si>
    <t xml:space="preserve">Opravy a udržování </t>
  </si>
  <si>
    <t>ZPOČTU 2022</t>
  </si>
  <si>
    <t>Návrh rozpočtu 2022</t>
  </si>
  <si>
    <t>Stroje přístroje zařízení</t>
  </si>
  <si>
    <t>Sportovní zařízení v majetku obce</t>
  </si>
  <si>
    <t>Stroje přístroje a zařízení - traktor</t>
  </si>
  <si>
    <t>rozdíl bude hrazen z finanční rezervy obce.</t>
  </si>
  <si>
    <t>Návrh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</si>
</sst>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.00\ [$Kč-405]_-;\-* #,##0.00\ [$Kč-405]_-;_-* &quot;-&quot;??\ [$Kč-405]_-;_-@_-"/>
    <numFmt numFmtId="166" formatCode="#,##0\ &quot;Kč&quot;"/>
    <numFmt numFmtId="167" formatCode="_-* #,##0\ [$Kč-405]_-;\-* #,##0\ [$Kč-405]_-;_-* &quot;-&quot;??\ [$Kč-405]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mbria"/>
      <family val="1"/>
    </font>
    <font>
      <b/>
      <sz val="12"/>
      <name val="Calibri"/>
      <family val="2"/>
    </font>
    <font>
      <b/>
      <sz val="14"/>
      <color indexed="8"/>
      <name val="Cambria"/>
      <family val="1"/>
    </font>
    <font>
      <sz val="8"/>
      <color indexed="10"/>
      <name val="Arial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10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48" applyFont="1" applyAlignment="1">
      <alignment horizontal="center" vertical="top"/>
      <protection/>
    </xf>
    <xf numFmtId="0" fontId="4" fillId="0" borderId="0" xfId="48" applyFont="1">
      <alignment vertical="top"/>
      <protection/>
    </xf>
    <xf numFmtId="0" fontId="3" fillId="0" borderId="0" xfId="48" applyFont="1" applyAlignment="1">
      <alignment horizontal="left" vertical="top"/>
      <protection/>
    </xf>
    <xf numFmtId="14" fontId="25" fillId="0" borderId="0" xfId="38" applyNumberFormat="1" applyFont="1" applyAlignment="1">
      <alignment horizontal="center"/>
    </xf>
    <xf numFmtId="44" fontId="26" fillId="0" borderId="0" xfId="38" applyFont="1" applyAlignment="1">
      <alignment/>
    </xf>
    <xf numFmtId="44" fontId="27" fillId="0" borderId="0" xfId="38" applyFont="1" applyAlignment="1">
      <alignment/>
    </xf>
    <xf numFmtId="164" fontId="5" fillId="0" borderId="0" xfId="49" applyNumberFormat="1" applyFont="1" applyAlignment="1">
      <alignment horizontal="center" vertical="top"/>
      <protection/>
    </xf>
    <xf numFmtId="164" fontId="26" fillId="0" borderId="0" xfId="38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49" applyFont="1" applyAlignment="1">
      <alignment horizontal="left" vertical="top"/>
      <protection/>
    </xf>
    <xf numFmtId="0" fontId="7" fillId="0" borderId="0" xfId="49" applyFont="1">
      <alignment vertical="top"/>
      <protection/>
    </xf>
    <xf numFmtId="0" fontId="4" fillId="0" borderId="0" xfId="49" applyFont="1">
      <alignment vertical="top"/>
      <protection/>
    </xf>
    <xf numFmtId="0" fontId="3" fillId="0" borderId="0" xfId="49" applyFont="1" applyAlignment="1">
      <alignment horizontal="left" vertical="top"/>
      <protection/>
    </xf>
    <xf numFmtId="14" fontId="3" fillId="0" borderId="0" xfId="38" applyNumberFormat="1" applyFont="1" applyAlignment="1">
      <alignment horizontal="center" vertical="top"/>
    </xf>
    <xf numFmtId="0" fontId="3" fillId="0" borderId="0" xfId="49" applyFont="1" applyAlignment="1">
      <alignment horizontal="center" vertical="top"/>
      <protection/>
    </xf>
    <xf numFmtId="44" fontId="3" fillId="0" borderId="0" xfId="38" applyFont="1" applyAlignment="1">
      <alignment horizontal="center" vertical="top"/>
    </xf>
    <xf numFmtId="0" fontId="3" fillId="0" borderId="10" xfId="49" applyFont="1" applyBorder="1" applyAlignment="1">
      <alignment horizontal="center" vertical="top"/>
      <protection/>
    </xf>
    <xf numFmtId="0" fontId="3" fillId="0" borderId="10" xfId="49" applyFont="1" applyBorder="1" applyAlignment="1">
      <alignment horizontal="left" vertical="top"/>
      <protection/>
    </xf>
    <xf numFmtId="44" fontId="3" fillId="0" borderId="10" xfId="38" applyFont="1" applyBorder="1" applyAlignment="1">
      <alignment horizontal="center" vertical="top"/>
    </xf>
    <xf numFmtId="0" fontId="5" fillId="0" borderId="0" xfId="49" applyFont="1" applyAlignment="1">
      <alignment horizontal="center" vertical="top"/>
      <protection/>
    </xf>
    <xf numFmtId="0" fontId="5" fillId="0" borderId="0" xfId="49" applyFont="1" applyAlignment="1">
      <alignment horizontal="left" vertical="top"/>
      <protection/>
    </xf>
    <xf numFmtId="0" fontId="5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left" vertical="top"/>
      <protection/>
    </xf>
    <xf numFmtId="44" fontId="27" fillId="0" borderId="10" xfId="38" applyFont="1" applyBorder="1" applyAlignment="1">
      <alignment/>
    </xf>
    <xf numFmtId="0" fontId="29" fillId="0" borderId="0" xfId="0" applyFont="1" applyAlignment="1">
      <alignment/>
    </xf>
    <xf numFmtId="44" fontId="29" fillId="0" borderId="0" xfId="38" applyFont="1" applyAlignment="1">
      <alignment horizontal="right"/>
    </xf>
    <xf numFmtId="0" fontId="6" fillId="0" borderId="0" xfId="48" applyFont="1" applyAlignment="1">
      <alignment horizontal="left" vertical="top"/>
      <protection/>
    </xf>
    <xf numFmtId="0" fontId="3" fillId="0" borderId="10" xfId="48" applyFont="1" applyBorder="1" applyAlignment="1">
      <alignment horizontal="center" vertical="top"/>
      <protection/>
    </xf>
    <xf numFmtId="0" fontId="27" fillId="0" borderId="10" xfId="0" applyFont="1" applyBorder="1" applyAlignment="1">
      <alignment/>
    </xf>
    <xf numFmtId="0" fontId="5" fillId="0" borderId="0" xfId="48" applyFont="1" applyAlignment="1">
      <alignment horizontal="center" vertical="top"/>
      <protection/>
    </xf>
    <xf numFmtId="0" fontId="5" fillId="0" borderId="0" xfId="48" applyFont="1" applyAlignment="1">
      <alignment horizontal="left" vertical="top"/>
      <protection/>
    </xf>
    <xf numFmtId="164" fontId="5" fillId="0" borderId="0" xfId="48" applyNumberFormat="1" applyFont="1" applyAlignment="1">
      <alignment horizontal="center" vertical="top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4" fontId="58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65" fontId="8" fillId="0" borderId="0" xfId="38" applyNumberFormat="1" applyFont="1" applyAlignment="1">
      <alignment horizontal="center" vertical="top"/>
    </xf>
    <xf numFmtId="0" fontId="5" fillId="0" borderId="0" xfId="48" applyFont="1" applyAlignment="1">
      <alignment horizontal="left" vertical="top"/>
      <protection/>
    </xf>
    <xf numFmtId="165" fontId="29" fillId="0" borderId="0" xfId="0" applyNumberFormat="1" applyFont="1" applyAlignment="1">
      <alignment/>
    </xf>
    <xf numFmtId="0" fontId="5" fillId="0" borderId="0" xfId="49" applyFont="1">
      <alignment vertical="top"/>
      <protection/>
    </xf>
    <xf numFmtId="0" fontId="3" fillId="0" borderId="0" xfId="49" applyFont="1">
      <alignment vertical="top"/>
      <protection/>
    </xf>
    <xf numFmtId="44" fontId="25" fillId="0" borderId="0" xfId="38" applyFont="1" applyAlignment="1">
      <alignment/>
    </xf>
    <xf numFmtId="165" fontId="25" fillId="0" borderId="0" xfId="0" applyNumberFormat="1" applyFont="1" applyAlignment="1">
      <alignment/>
    </xf>
    <xf numFmtId="165" fontId="29" fillId="0" borderId="10" xfId="0" applyNumberFormat="1" applyFont="1" applyBorder="1" applyAlignment="1">
      <alignment/>
    </xf>
    <xf numFmtId="0" fontId="8" fillId="0" borderId="10" xfId="38" applyNumberFormat="1" applyFont="1" applyBorder="1" applyAlignment="1">
      <alignment horizontal="center" vertical="top"/>
    </xf>
    <xf numFmtId="164" fontId="3" fillId="0" borderId="0" xfId="48" applyNumberFormat="1" applyFont="1" applyAlignment="1">
      <alignment horizontal="center" vertical="top"/>
      <protection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/>
    </xf>
    <xf numFmtId="49" fontId="3" fillId="0" borderId="0" xfId="38" applyNumberFormat="1" applyFont="1" applyBorder="1" applyAlignment="1">
      <alignment horizontal="center" vertical="top"/>
    </xf>
    <xf numFmtId="0" fontId="3" fillId="0" borderId="10" xfId="38" applyNumberFormat="1" applyFont="1" applyBorder="1" applyAlignment="1">
      <alignment horizontal="center" vertical="top"/>
    </xf>
    <xf numFmtId="44" fontId="32" fillId="0" borderId="0" xfId="0" applyNumberFormat="1" applyFont="1" applyAlignment="1">
      <alignment/>
    </xf>
    <xf numFmtId="0" fontId="59" fillId="0" borderId="0" xfId="0" applyFont="1" applyAlignment="1">
      <alignment/>
    </xf>
    <xf numFmtId="44" fontId="59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60" fillId="0" borderId="0" xfId="48" applyNumberFormat="1" applyFont="1" applyAlignment="1">
      <alignment horizontal="center" vertical="top"/>
      <protection/>
    </xf>
    <xf numFmtId="164" fontId="5" fillId="0" borderId="0" xfId="48" applyNumberFormat="1" applyFont="1" applyAlignment="1">
      <alignment horizontal="center" vertical="top"/>
      <protection/>
    </xf>
    <xf numFmtId="165" fontId="61" fillId="0" borderId="0" xfId="0" applyNumberFormat="1" applyFont="1" applyAlignment="1">
      <alignment/>
    </xf>
    <xf numFmtId="44" fontId="62" fillId="0" borderId="0" xfId="38" applyFont="1" applyAlignment="1">
      <alignment/>
    </xf>
    <xf numFmtId="49" fontId="63" fillId="0" borderId="0" xfId="38" applyNumberFormat="1" applyFont="1" applyBorder="1" applyAlignment="1">
      <alignment horizontal="center" vertical="top"/>
    </xf>
    <xf numFmtId="165" fontId="61" fillId="0" borderId="10" xfId="0" applyNumberFormat="1" applyFont="1" applyBorder="1" applyAlignment="1">
      <alignment/>
    </xf>
    <xf numFmtId="164" fontId="5" fillId="0" borderId="0" xfId="48" applyNumberFormat="1" applyFont="1" applyFill="1" applyAlignment="1">
      <alignment horizontal="center" vertical="top"/>
      <protection/>
    </xf>
    <xf numFmtId="0" fontId="27" fillId="0" borderId="0" xfId="0" applyFont="1" applyAlignment="1">
      <alignment/>
    </xf>
    <xf numFmtId="166" fontId="26" fillId="0" borderId="0" xfId="0" applyNumberFormat="1" applyFont="1" applyAlignment="1">
      <alignment/>
    </xf>
    <xf numFmtId="0" fontId="5" fillId="0" borderId="10" xfId="48" applyFont="1" applyBorder="1" applyAlignment="1">
      <alignment horizontal="center" vertical="top"/>
      <protection/>
    </xf>
    <xf numFmtId="0" fontId="3" fillId="0" borderId="10" xfId="48" applyFont="1" applyBorder="1" applyAlignment="1">
      <alignment horizontal="left" vertical="top"/>
      <protection/>
    </xf>
    <xf numFmtId="164" fontId="5" fillId="0" borderId="10" xfId="48" applyNumberFormat="1" applyFont="1" applyBorder="1" applyAlignment="1">
      <alignment horizontal="center" vertical="top"/>
      <protection/>
    </xf>
    <xf numFmtId="164" fontId="3" fillId="0" borderId="10" xfId="48" applyNumberFormat="1" applyFont="1" applyBorder="1" applyAlignment="1">
      <alignment horizontal="center" vertical="top"/>
      <protection/>
    </xf>
    <xf numFmtId="0" fontId="27" fillId="0" borderId="0" xfId="0" applyFont="1" applyBorder="1" applyAlignment="1">
      <alignment/>
    </xf>
    <xf numFmtId="167" fontId="29" fillId="0" borderId="0" xfId="0" applyNumberFormat="1" applyFont="1" applyAlignment="1">
      <alignment/>
    </xf>
    <xf numFmtId="44" fontId="29" fillId="0" borderId="0" xfId="38" applyFont="1" applyAlignment="1">
      <alignment/>
    </xf>
    <xf numFmtId="49" fontId="5" fillId="0" borderId="0" xfId="38" applyNumberFormat="1" applyFont="1" applyBorder="1" applyAlignment="1">
      <alignment horizontal="center" vertical="top"/>
    </xf>
    <xf numFmtId="0" fontId="5" fillId="0" borderId="10" xfId="38" applyNumberFormat="1" applyFont="1" applyBorder="1" applyAlignment="1">
      <alignment horizontal="center" vertical="top"/>
    </xf>
    <xf numFmtId="0" fontId="3" fillId="0" borderId="0" xfId="38" applyNumberFormat="1" applyFont="1" applyBorder="1" applyAlignment="1">
      <alignment horizontal="center" vertical="top"/>
    </xf>
    <xf numFmtId="49" fontId="5" fillId="0" borderId="0" xfId="48" applyNumberFormat="1" applyFont="1" applyAlignment="1">
      <alignment horizontal="center" vertical="top"/>
      <protection/>
    </xf>
    <xf numFmtId="0" fontId="28" fillId="0" borderId="0" xfId="0" applyFont="1" applyAlignment="1">
      <alignment horizontal="center"/>
    </xf>
    <xf numFmtId="0" fontId="5" fillId="0" borderId="0" xfId="49" applyFont="1" applyAlignment="1">
      <alignment vertical="top"/>
      <protection/>
    </xf>
    <xf numFmtId="0" fontId="38" fillId="0" borderId="0" xfId="0" applyFont="1" applyAlignment="1">
      <alignment/>
    </xf>
    <xf numFmtId="44" fontId="3" fillId="0" borderId="0" xfId="39" applyFont="1" applyAlignment="1">
      <alignment horizontal="left" vertical="top"/>
    </xf>
    <xf numFmtId="44" fontId="5" fillId="0" borderId="0" xfId="39" applyFont="1" applyAlignment="1">
      <alignment horizontal="left" vertical="top"/>
    </xf>
    <xf numFmtId="0" fontId="25" fillId="0" borderId="0" xfId="0" applyFont="1" applyAlignment="1">
      <alignment/>
    </xf>
    <xf numFmtId="44" fontId="5" fillId="0" borderId="0" xfId="39" applyFont="1" applyAlignment="1">
      <alignment horizontal="left" vertical="top"/>
    </xf>
    <xf numFmtId="44" fontId="32" fillId="0" borderId="11" xfId="0" applyNumberFormat="1" applyFont="1" applyBorder="1" applyAlignment="1">
      <alignment/>
    </xf>
    <xf numFmtId="0" fontId="64" fillId="0" borderId="10" xfId="0" applyFont="1" applyBorder="1" applyAlignment="1">
      <alignment horizontal="center"/>
    </xf>
    <xf numFmtId="44" fontId="64" fillId="0" borderId="0" xfId="38" applyFont="1" applyAlignment="1">
      <alignment/>
    </xf>
    <xf numFmtId="44" fontId="42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4" fontId="64" fillId="0" borderId="0" xfId="38" applyFont="1" applyBorder="1" applyAlignment="1">
      <alignment/>
    </xf>
    <xf numFmtId="0" fontId="5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left" vertical="center"/>
      <protection/>
    </xf>
    <xf numFmtId="0" fontId="65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měny 3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Obec\rozp&#269;ty\2017\rozpo&#269;etov&#225;%20opat&#345;en&#237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 nerozepsané"/>
      <sheetName val="výdaje rozepsané"/>
      <sheetName val="rekapitulace"/>
    </sheetNames>
    <sheetDataSet>
      <sheetData sheetId="1">
        <row r="7">
          <cell r="J7">
            <v>2050000</v>
          </cell>
        </row>
        <row r="11">
          <cell r="J11">
            <v>11250</v>
          </cell>
        </row>
        <row r="13">
          <cell r="J13">
            <v>60000</v>
          </cell>
        </row>
        <row r="15">
          <cell r="J15">
            <v>5000</v>
          </cell>
        </row>
        <row r="19">
          <cell r="J19">
            <v>50000</v>
          </cell>
        </row>
        <row r="21">
          <cell r="J21">
            <v>20000</v>
          </cell>
        </row>
        <row r="23">
          <cell r="J23">
            <v>18000</v>
          </cell>
        </row>
        <row r="25">
          <cell r="J25">
            <v>60000</v>
          </cell>
        </row>
        <row r="27">
          <cell r="J27">
            <v>100000</v>
          </cell>
        </row>
        <row r="29">
          <cell r="J29">
            <v>305000</v>
          </cell>
        </row>
        <row r="31">
          <cell r="J31">
            <v>90000</v>
          </cell>
        </row>
        <row r="33">
          <cell r="J33">
            <v>10000</v>
          </cell>
        </row>
        <row r="35">
          <cell r="J35">
            <v>56000</v>
          </cell>
        </row>
        <row r="37">
          <cell r="J37">
            <v>635000</v>
          </cell>
        </row>
        <row r="39">
          <cell r="J39">
            <v>12293</v>
          </cell>
        </row>
        <row r="41">
          <cell r="J41">
            <v>778000</v>
          </cell>
        </row>
        <row r="43">
          <cell r="J43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2"/>
  <sheetViews>
    <sheetView zoomScale="130" zoomScaleNormal="130" zoomScalePageLayoutView="0" workbookViewId="0" topLeftCell="A1">
      <selection activeCell="I11" sqref="I11"/>
    </sheetView>
  </sheetViews>
  <sheetFormatPr defaultColWidth="9.140625" defaultRowHeight="15"/>
  <cols>
    <col min="1" max="1" width="9.140625" style="9" customWidth="1"/>
    <col min="2" max="2" width="8.140625" style="9" customWidth="1"/>
    <col min="3" max="3" width="7.421875" style="9" customWidth="1"/>
    <col min="4" max="4" width="38.140625" style="9" customWidth="1"/>
    <col min="5" max="5" width="16.8515625" style="9" customWidth="1"/>
    <col min="6" max="16384" width="9.140625" style="9" customWidth="1"/>
  </cols>
  <sheetData>
    <row r="1" ht="21">
      <c r="D1" s="76" t="s">
        <v>194</v>
      </c>
    </row>
    <row r="3" ht="15.75">
      <c r="B3" s="28" t="s">
        <v>49</v>
      </c>
    </row>
    <row r="6" spans="2:5" ht="15">
      <c r="B6" s="1" t="s">
        <v>50</v>
      </c>
      <c r="C6" s="1" t="s">
        <v>51</v>
      </c>
      <c r="E6" s="38"/>
    </row>
    <row r="7" spans="2:5" ht="15.75" thickBot="1">
      <c r="B7" s="29" t="s">
        <v>52</v>
      </c>
      <c r="C7" s="29" t="s">
        <v>53</v>
      </c>
      <c r="D7" s="30"/>
      <c r="E7" s="46">
        <v>2022</v>
      </c>
    </row>
    <row r="8" ht="15.75" thickTop="1">
      <c r="E8" s="6"/>
    </row>
    <row r="9" spans="2:5" ht="15">
      <c r="B9" s="31" t="s">
        <v>0</v>
      </c>
      <c r="C9" s="31" t="s">
        <v>1</v>
      </c>
      <c r="D9" s="32" t="s">
        <v>2</v>
      </c>
      <c r="E9" s="57">
        <v>700000</v>
      </c>
    </row>
    <row r="10" spans="2:5" ht="15">
      <c r="B10" s="31" t="s">
        <v>0</v>
      </c>
      <c r="C10" s="31" t="s">
        <v>3</v>
      </c>
      <c r="D10" s="32" t="s">
        <v>4</v>
      </c>
      <c r="E10" s="57">
        <v>30000</v>
      </c>
    </row>
    <row r="11" spans="2:5" ht="15">
      <c r="B11" s="31" t="s">
        <v>0</v>
      </c>
      <c r="C11" s="31" t="s">
        <v>5</v>
      </c>
      <c r="D11" s="32" t="s">
        <v>6</v>
      </c>
      <c r="E11" s="57">
        <v>810000</v>
      </c>
    </row>
    <row r="12" spans="2:5" ht="15">
      <c r="B12" s="31" t="s">
        <v>0</v>
      </c>
      <c r="C12" s="31" t="s">
        <v>7</v>
      </c>
      <c r="D12" s="32" t="s">
        <v>8</v>
      </c>
      <c r="E12" s="57">
        <v>26000</v>
      </c>
    </row>
    <row r="13" spans="2:5" ht="15">
      <c r="B13" s="31" t="s">
        <v>0</v>
      </c>
      <c r="C13" s="31" t="s">
        <v>9</v>
      </c>
      <c r="D13" s="32" t="s">
        <v>10</v>
      </c>
      <c r="E13" s="57">
        <v>1750000</v>
      </c>
    </row>
    <row r="14" spans="2:5" ht="15">
      <c r="B14" s="31" t="s">
        <v>0</v>
      </c>
      <c r="C14" s="31" t="s">
        <v>11</v>
      </c>
      <c r="D14" s="32" t="s">
        <v>12</v>
      </c>
      <c r="E14" s="57">
        <v>0</v>
      </c>
    </row>
    <row r="15" spans="2:5" ht="15">
      <c r="B15" s="31" t="s">
        <v>0</v>
      </c>
      <c r="C15" s="31" t="s">
        <v>13</v>
      </c>
      <c r="D15" s="32" t="s">
        <v>14</v>
      </c>
      <c r="E15" s="57">
        <v>320000</v>
      </c>
    </row>
    <row r="16" spans="2:5" ht="15">
      <c r="B16" s="31" t="s">
        <v>0</v>
      </c>
      <c r="C16" s="31" t="s">
        <v>15</v>
      </c>
      <c r="D16" s="32" t="s">
        <v>16</v>
      </c>
      <c r="E16" s="57">
        <v>12000</v>
      </c>
    </row>
    <row r="17" spans="2:5" ht="15">
      <c r="B17" s="31" t="s">
        <v>0</v>
      </c>
      <c r="C17" s="31" t="s">
        <v>17</v>
      </c>
      <c r="D17" s="32" t="s">
        <v>18</v>
      </c>
      <c r="E17" s="57">
        <v>0</v>
      </c>
    </row>
    <row r="18" spans="2:5" ht="15">
      <c r="B18" s="31" t="s">
        <v>0</v>
      </c>
      <c r="C18" s="31" t="s">
        <v>19</v>
      </c>
      <c r="D18" s="32" t="s">
        <v>20</v>
      </c>
      <c r="E18" s="57">
        <v>0</v>
      </c>
    </row>
    <row r="19" spans="2:5" ht="15">
      <c r="B19" s="75" t="s">
        <v>0</v>
      </c>
      <c r="C19" s="31">
        <v>1381</v>
      </c>
      <c r="D19" s="39" t="s">
        <v>175</v>
      </c>
      <c r="E19" s="57">
        <v>25000</v>
      </c>
    </row>
    <row r="20" spans="2:5" ht="15">
      <c r="B20" s="31" t="s">
        <v>0</v>
      </c>
      <c r="C20" s="31" t="s">
        <v>21</v>
      </c>
      <c r="D20" s="32" t="s">
        <v>22</v>
      </c>
      <c r="E20" s="57">
        <v>1000</v>
      </c>
    </row>
    <row r="21" spans="2:5" ht="15">
      <c r="B21" s="31" t="s">
        <v>0</v>
      </c>
      <c r="C21" s="31" t="s">
        <v>23</v>
      </c>
      <c r="D21" s="32" t="s">
        <v>24</v>
      </c>
      <c r="E21" s="57">
        <v>300000</v>
      </c>
    </row>
    <row r="22" spans="2:5" ht="15">
      <c r="B22" s="75" t="s">
        <v>0</v>
      </c>
      <c r="C22" s="31">
        <v>4111</v>
      </c>
      <c r="D22" s="39" t="s">
        <v>176</v>
      </c>
      <c r="E22" s="57">
        <v>72000</v>
      </c>
    </row>
    <row r="23" spans="2:5" ht="15">
      <c r="B23" s="31" t="s">
        <v>0</v>
      </c>
      <c r="C23" s="31" t="s">
        <v>25</v>
      </c>
      <c r="D23" s="32" t="s">
        <v>26</v>
      </c>
      <c r="E23" s="57">
        <v>71000</v>
      </c>
    </row>
    <row r="24" spans="2:5" ht="15">
      <c r="B24" s="31" t="s">
        <v>0</v>
      </c>
      <c r="C24" s="31" t="s">
        <v>27</v>
      </c>
      <c r="D24" s="39" t="s">
        <v>177</v>
      </c>
      <c r="E24" s="57">
        <v>0</v>
      </c>
    </row>
    <row r="25" spans="2:5" ht="15">
      <c r="B25" s="31" t="s">
        <v>0</v>
      </c>
      <c r="C25" s="31">
        <v>4222</v>
      </c>
      <c r="D25" s="39" t="s">
        <v>178</v>
      </c>
      <c r="E25" s="57">
        <v>0</v>
      </c>
    </row>
    <row r="26" spans="2:5" ht="8.25" customHeight="1">
      <c r="B26" s="31"/>
      <c r="C26" s="31"/>
      <c r="D26" s="39"/>
      <c r="E26" s="57"/>
    </row>
    <row r="27" spans="2:5" ht="15">
      <c r="B27" s="31" t="s">
        <v>31</v>
      </c>
      <c r="C27" s="31" t="s">
        <v>32</v>
      </c>
      <c r="D27" s="39" t="s">
        <v>162</v>
      </c>
      <c r="E27" s="57">
        <v>333000</v>
      </c>
    </row>
    <row r="28" spans="2:5" ht="15">
      <c r="B28" s="1" t="s">
        <v>31</v>
      </c>
      <c r="C28" s="2"/>
      <c r="D28" s="3" t="s">
        <v>34</v>
      </c>
      <c r="E28" s="47">
        <f>SUM(E27)</f>
        <v>333000</v>
      </c>
    </row>
    <row r="29" spans="2:5" ht="15">
      <c r="B29" s="1"/>
      <c r="C29" s="2"/>
      <c r="D29" s="3"/>
      <c r="E29" s="56"/>
    </row>
    <row r="30" spans="2:5" ht="15">
      <c r="B30" s="31" t="s">
        <v>35</v>
      </c>
      <c r="C30" s="31" t="s">
        <v>36</v>
      </c>
      <c r="D30" s="32" t="s">
        <v>37</v>
      </c>
      <c r="E30" s="57">
        <v>10000</v>
      </c>
    </row>
    <row r="31" spans="2:5" ht="15">
      <c r="B31" s="31" t="s">
        <v>35</v>
      </c>
      <c r="C31" s="31" t="s">
        <v>38</v>
      </c>
      <c r="D31" s="32" t="s">
        <v>39</v>
      </c>
      <c r="E31" s="57">
        <v>55000</v>
      </c>
    </row>
    <row r="32" spans="2:5" ht="15">
      <c r="B32" s="31" t="s">
        <v>35</v>
      </c>
      <c r="C32" s="31" t="s">
        <v>32</v>
      </c>
      <c r="D32" s="32" t="s">
        <v>33</v>
      </c>
      <c r="E32" s="57">
        <v>23000</v>
      </c>
    </row>
    <row r="33" spans="2:5" ht="15">
      <c r="B33" s="31" t="s">
        <v>35</v>
      </c>
      <c r="C33" s="31" t="s">
        <v>40</v>
      </c>
      <c r="D33" s="32" t="s">
        <v>41</v>
      </c>
      <c r="E33" s="57">
        <v>27000</v>
      </c>
    </row>
    <row r="34" spans="2:5" ht="15">
      <c r="B34" s="31" t="s">
        <v>35</v>
      </c>
      <c r="C34" s="31" t="s">
        <v>42</v>
      </c>
      <c r="D34" s="32" t="s">
        <v>43</v>
      </c>
      <c r="E34" s="57">
        <v>35000</v>
      </c>
    </row>
    <row r="35" spans="2:5" ht="15">
      <c r="B35" s="1" t="s">
        <v>35</v>
      </c>
      <c r="C35" s="2"/>
      <c r="D35" s="3" t="s">
        <v>44</v>
      </c>
      <c r="E35" s="47">
        <f>SUM(E30:E34)</f>
        <v>150000</v>
      </c>
    </row>
    <row r="36" spans="2:5" ht="15">
      <c r="B36" s="1"/>
      <c r="C36" s="2"/>
      <c r="D36" s="3"/>
      <c r="E36" s="56"/>
    </row>
    <row r="37" spans="2:5" ht="15">
      <c r="B37" s="31" t="s">
        <v>45</v>
      </c>
      <c r="C37" s="31" t="s">
        <v>46</v>
      </c>
      <c r="D37" s="32" t="s">
        <v>47</v>
      </c>
      <c r="E37" s="57">
        <v>2000</v>
      </c>
    </row>
    <row r="38" spans="2:5" ht="15">
      <c r="B38" s="1" t="s">
        <v>45</v>
      </c>
      <c r="C38" s="2"/>
      <c r="D38" s="3" t="s">
        <v>48</v>
      </c>
      <c r="E38" s="47">
        <f>SUM(E37)</f>
        <v>2000</v>
      </c>
    </row>
    <row r="39" spans="2:5" ht="15.75" thickBot="1">
      <c r="B39" s="30"/>
      <c r="C39" s="30"/>
      <c r="D39" s="30"/>
      <c r="E39" s="25"/>
    </row>
    <row r="40" ht="15.75" thickTop="1"/>
    <row r="41" spans="4:5" ht="15.75">
      <c r="D41" s="48" t="s">
        <v>58</v>
      </c>
      <c r="E41" s="49">
        <f>E38+E35+E28+E25+E24+E23+E21+E20+E19+E18+E17+E16+E15+E14+E13+E12+E11+E10+E9</f>
        <v>4530000</v>
      </c>
    </row>
    <row r="42" ht="15">
      <c r="E42" s="3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4"/>
  <sheetViews>
    <sheetView tabSelected="1" zoomScale="145" zoomScaleNormal="145" zoomScalePageLayoutView="0" workbookViewId="0" topLeftCell="A69">
      <selection activeCell="J95" sqref="J95"/>
    </sheetView>
  </sheetViews>
  <sheetFormatPr defaultColWidth="9.140625" defaultRowHeight="15"/>
  <cols>
    <col min="1" max="1" width="3.7109375" style="26" customWidth="1"/>
    <col min="2" max="3" width="9.140625" style="26" customWidth="1"/>
    <col min="4" max="4" width="29.57421875" style="26" customWidth="1"/>
    <col min="5" max="5" width="18.57421875" style="26" customWidth="1"/>
    <col min="6" max="16384" width="9.140625" style="26" customWidth="1"/>
  </cols>
  <sheetData>
    <row r="1" ht="21">
      <c r="D1" s="76" t="s">
        <v>194</v>
      </c>
    </row>
    <row r="2" spans="3:4" ht="11.25">
      <c r="C2" s="14"/>
      <c r="D2" s="14"/>
    </row>
    <row r="3" spans="2:4" ht="11.25">
      <c r="B3" s="14" t="s">
        <v>133</v>
      </c>
      <c r="C3" s="41"/>
      <c r="D3" s="41"/>
    </row>
    <row r="4" spans="2:4" ht="11.25">
      <c r="B4" s="42"/>
      <c r="C4" s="42"/>
      <c r="D4" s="14" t="s">
        <v>59</v>
      </c>
    </row>
    <row r="5" spans="2:5" ht="11.25">
      <c r="B5" s="16" t="s">
        <v>50</v>
      </c>
      <c r="C5" s="16" t="s">
        <v>51</v>
      </c>
      <c r="D5" s="14" t="s">
        <v>59</v>
      </c>
      <c r="E5" s="50"/>
    </row>
    <row r="6" spans="2:5" ht="12" thickBot="1">
      <c r="B6" s="18" t="s">
        <v>52</v>
      </c>
      <c r="C6" s="18" t="s">
        <v>53</v>
      </c>
      <c r="D6" s="19" t="s">
        <v>59</v>
      </c>
      <c r="E6" s="51">
        <v>2022</v>
      </c>
    </row>
    <row r="7" spans="2:5" ht="12" thickTop="1">
      <c r="B7" s="21" t="s">
        <v>60</v>
      </c>
      <c r="C7" s="21" t="s">
        <v>143</v>
      </c>
      <c r="D7" s="22" t="s">
        <v>144</v>
      </c>
      <c r="E7" s="40">
        <v>3000000</v>
      </c>
    </row>
    <row r="8" spans="2:5" ht="11.25">
      <c r="B8" s="21" t="s">
        <v>60</v>
      </c>
      <c r="C8" s="21" t="s">
        <v>61</v>
      </c>
      <c r="D8" s="22" t="s">
        <v>62</v>
      </c>
      <c r="E8" s="40">
        <v>250000</v>
      </c>
    </row>
    <row r="9" spans="2:5" ht="11.25">
      <c r="B9" s="21" t="s">
        <v>60</v>
      </c>
      <c r="C9" s="21">
        <v>5169</v>
      </c>
      <c r="D9" s="22" t="s">
        <v>184</v>
      </c>
      <c r="E9" s="40">
        <v>100000</v>
      </c>
    </row>
    <row r="10" spans="2:5" ht="11.25">
      <c r="B10" s="16" t="s">
        <v>60</v>
      </c>
      <c r="C10" s="42"/>
      <c r="D10" s="14" t="s">
        <v>63</v>
      </c>
      <c r="E10" s="44">
        <f>E8+E9+E7</f>
        <v>3350000</v>
      </c>
    </row>
    <row r="11" spans="2:5" ht="5.25" customHeight="1">
      <c r="B11" s="16"/>
      <c r="C11" s="42"/>
      <c r="D11" s="14"/>
      <c r="E11" s="58"/>
    </row>
    <row r="12" spans="2:5" ht="11.25">
      <c r="B12" s="21">
        <v>2292</v>
      </c>
      <c r="C12" s="21">
        <v>5323</v>
      </c>
      <c r="D12" s="22" t="s">
        <v>164</v>
      </c>
      <c r="E12" s="40">
        <v>14000</v>
      </c>
    </row>
    <row r="13" spans="2:5" ht="11.25">
      <c r="B13" s="16">
        <v>2292</v>
      </c>
      <c r="C13" s="42"/>
      <c r="D13" s="14" t="s">
        <v>165</v>
      </c>
      <c r="E13" s="43">
        <f>SUM(E12)</f>
        <v>14000</v>
      </c>
    </row>
    <row r="14" spans="2:5" ht="3.75" customHeight="1">
      <c r="B14" s="16"/>
      <c r="C14" s="42"/>
      <c r="D14" s="14"/>
      <c r="E14" s="58"/>
    </row>
    <row r="15" spans="2:5" ht="11.25">
      <c r="B15" s="21" t="s">
        <v>68</v>
      </c>
      <c r="C15" s="21" t="s">
        <v>69</v>
      </c>
      <c r="D15" s="22" t="s">
        <v>70</v>
      </c>
      <c r="E15" s="40">
        <v>120000</v>
      </c>
    </row>
    <row r="16" spans="2:5" ht="11.25">
      <c r="B16" s="16" t="s">
        <v>68</v>
      </c>
      <c r="C16" s="42"/>
      <c r="D16" s="14" t="s">
        <v>159</v>
      </c>
      <c r="E16" s="43">
        <f>SUM(E15)</f>
        <v>120000</v>
      </c>
    </row>
    <row r="17" spans="2:5" ht="4.5" customHeight="1">
      <c r="B17" s="16"/>
      <c r="C17" s="42"/>
      <c r="D17" s="14"/>
      <c r="E17" s="58"/>
    </row>
    <row r="18" spans="2:5" ht="11.25">
      <c r="B18" s="21" t="s">
        <v>74</v>
      </c>
      <c r="C18" s="21" t="s">
        <v>75</v>
      </c>
      <c r="D18" s="22" t="s">
        <v>76</v>
      </c>
      <c r="E18" s="40">
        <v>10000</v>
      </c>
    </row>
    <row r="19" spans="2:5" ht="11.25">
      <c r="B19" s="21" t="s">
        <v>74</v>
      </c>
      <c r="C19" s="21" t="s">
        <v>77</v>
      </c>
      <c r="D19" s="22" t="s">
        <v>78</v>
      </c>
      <c r="E19" s="58"/>
    </row>
    <row r="20" spans="2:5" ht="11.25">
      <c r="B20" s="16" t="s">
        <v>74</v>
      </c>
      <c r="C20" s="42"/>
      <c r="D20" s="14" t="s">
        <v>79</v>
      </c>
      <c r="E20" s="43">
        <f>SUM(E18:E19)</f>
        <v>10000</v>
      </c>
    </row>
    <row r="21" spans="2:5" ht="3.75" customHeight="1">
      <c r="B21" s="16"/>
      <c r="C21" s="42"/>
      <c r="D21" s="14"/>
      <c r="E21" s="58"/>
    </row>
    <row r="22" spans="2:5" ht="11.25" hidden="1">
      <c r="B22" s="21">
        <v>3326</v>
      </c>
      <c r="C22" s="21">
        <v>5171</v>
      </c>
      <c r="D22" s="22" t="s">
        <v>152</v>
      </c>
      <c r="E22" s="58">
        <v>0</v>
      </c>
    </row>
    <row r="23" spans="2:5" ht="11.25" hidden="1">
      <c r="B23" s="21">
        <v>3326</v>
      </c>
      <c r="C23" s="21"/>
      <c r="D23" s="22" t="s">
        <v>152</v>
      </c>
      <c r="E23" s="58"/>
    </row>
    <row r="24" spans="2:5" ht="11.25">
      <c r="B24" s="21">
        <v>3412</v>
      </c>
      <c r="C24" s="21">
        <v>6122</v>
      </c>
      <c r="D24" s="22" t="s">
        <v>195</v>
      </c>
      <c r="E24" s="40">
        <v>250000</v>
      </c>
    </row>
    <row r="25" spans="2:5" ht="12" customHeight="1">
      <c r="B25" s="16">
        <v>3412</v>
      </c>
      <c r="C25" s="16"/>
      <c r="D25" s="14" t="s">
        <v>196</v>
      </c>
      <c r="E25" s="44">
        <f>+E24</f>
        <v>250000</v>
      </c>
    </row>
    <row r="26" spans="2:5" ht="3" customHeight="1">
      <c r="B26" s="21"/>
      <c r="C26" s="21"/>
      <c r="D26" s="22"/>
      <c r="E26" s="58"/>
    </row>
    <row r="27" spans="2:5" ht="11.25">
      <c r="B27" s="21" t="s">
        <v>80</v>
      </c>
      <c r="C27" s="21" t="s">
        <v>61</v>
      </c>
      <c r="D27" s="22" t="s">
        <v>62</v>
      </c>
      <c r="E27" s="40">
        <v>15000</v>
      </c>
    </row>
    <row r="28" spans="2:5" ht="11.25">
      <c r="B28" s="16" t="s">
        <v>80</v>
      </c>
      <c r="C28" s="42"/>
      <c r="D28" s="14" t="s">
        <v>81</v>
      </c>
      <c r="E28" s="43">
        <f>SUM(E27)</f>
        <v>15000</v>
      </c>
    </row>
    <row r="29" spans="2:5" ht="5.25" customHeight="1">
      <c r="B29" s="16"/>
      <c r="C29" s="42"/>
      <c r="D29" s="14"/>
      <c r="E29" s="58"/>
    </row>
    <row r="30" spans="2:5" ht="11.25">
      <c r="B30" s="21" t="s">
        <v>82</v>
      </c>
      <c r="C30" s="21" t="s">
        <v>61</v>
      </c>
      <c r="D30" s="22" t="s">
        <v>62</v>
      </c>
      <c r="E30" s="58"/>
    </row>
    <row r="31" spans="2:5" ht="11.25">
      <c r="B31" s="21" t="s">
        <v>82</v>
      </c>
      <c r="C31" s="21" t="s">
        <v>77</v>
      </c>
      <c r="D31" s="22" t="s">
        <v>78</v>
      </c>
      <c r="E31" s="40">
        <v>49999</v>
      </c>
    </row>
    <row r="32" spans="2:5" ht="11.25">
      <c r="B32" s="16" t="s">
        <v>82</v>
      </c>
      <c r="C32" s="42"/>
      <c r="D32" s="14" t="s">
        <v>83</v>
      </c>
      <c r="E32" s="43">
        <f>SUM(E30:E31)</f>
        <v>49999</v>
      </c>
    </row>
    <row r="33" spans="2:5" ht="3" customHeight="1">
      <c r="B33" s="16"/>
      <c r="C33" s="16"/>
      <c r="D33" s="14"/>
      <c r="E33" s="58"/>
    </row>
    <row r="34" spans="2:5" ht="11.25">
      <c r="B34" s="21">
        <v>3429</v>
      </c>
      <c r="C34" s="21">
        <v>5339</v>
      </c>
      <c r="D34" s="22" t="s">
        <v>78</v>
      </c>
      <c r="E34" s="40">
        <v>20000</v>
      </c>
    </row>
    <row r="35" spans="2:5" ht="11.25">
      <c r="B35" s="16">
        <v>3429</v>
      </c>
      <c r="C35" s="42"/>
      <c r="D35" s="14" t="s">
        <v>135</v>
      </c>
      <c r="E35" s="43">
        <f>SUM(E34)</f>
        <v>20000</v>
      </c>
    </row>
    <row r="36" spans="2:5" ht="3.75" customHeight="1">
      <c r="B36" s="16"/>
      <c r="C36" s="42"/>
      <c r="D36" s="14"/>
      <c r="E36" s="58"/>
    </row>
    <row r="37" spans="2:5" ht="15" customHeight="1">
      <c r="B37" s="21">
        <v>3613</v>
      </c>
      <c r="C37" s="21">
        <v>5171</v>
      </c>
      <c r="D37" s="22" t="s">
        <v>192</v>
      </c>
      <c r="E37" s="40">
        <v>150000</v>
      </c>
    </row>
    <row r="38" spans="2:5" ht="15" customHeight="1">
      <c r="B38" s="16">
        <v>3613</v>
      </c>
      <c r="C38" s="42"/>
      <c r="D38" s="14" t="s">
        <v>181</v>
      </c>
      <c r="E38" s="44">
        <f>E37</f>
        <v>150000</v>
      </c>
    </row>
    <row r="39" spans="2:5" ht="11.25">
      <c r="B39" s="21" t="s">
        <v>84</v>
      </c>
      <c r="C39" s="21" t="s">
        <v>61</v>
      </c>
      <c r="D39" s="22" t="s">
        <v>62</v>
      </c>
      <c r="E39" s="40">
        <v>10000</v>
      </c>
    </row>
    <row r="40" spans="2:5" ht="11.25">
      <c r="B40" s="21" t="s">
        <v>84</v>
      </c>
      <c r="C40" s="21" t="s">
        <v>72</v>
      </c>
      <c r="D40" s="22" t="s">
        <v>73</v>
      </c>
      <c r="E40" s="40">
        <v>10000</v>
      </c>
    </row>
    <row r="41" spans="2:5" ht="11.25">
      <c r="B41" s="16" t="s">
        <v>84</v>
      </c>
      <c r="C41" s="42"/>
      <c r="D41" s="14" t="s">
        <v>85</v>
      </c>
      <c r="E41" s="43">
        <f>SUM(E39:E40)</f>
        <v>20000</v>
      </c>
    </row>
    <row r="42" spans="2:5" ht="11.25">
      <c r="B42" s="16">
        <v>3535</v>
      </c>
      <c r="C42" s="42"/>
      <c r="D42" s="14" t="s">
        <v>126</v>
      </c>
      <c r="E42" s="43">
        <v>120000</v>
      </c>
    </row>
    <row r="44" spans="2:5" ht="11.25" hidden="1">
      <c r="B44" s="21">
        <v>3639</v>
      </c>
      <c r="C44" s="21">
        <v>6121</v>
      </c>
      <c r="D44" s="22" t="s">
        <v>153</v>
      </c>
      <c r="E44" s="58">
        <v>0</v>
      </c>
    </row>
    <row r="45" spans="2:5" ht="11.25" hidden="1">
      <c r="B45" s="16">
        <v>3639</v>
      </c>
      <c r="C45" s="42"/>
      <c r="D45" s="14"/>
      <c r="E45" s="58"/>
    </row>
    <row r="46" spans="2:5" ht="6" customHeight="1" hidden="1">
      <c r="B46" s="16"/>
      <c r="C46" s="42"/>
      <c r="D46" s="14"/>
      <c r="E46" s="58"/>
    </row>
    <row r="47" spans="2:5" ht="11.25">
      <c r="B47" s="21">
        <v>3722</v>
      </c>
      <c r="C47" s="21">
        <v>5169</v>
      </c>
      <c r="D47" s="77" t="s">
        <v>185</v>
      </c>
      <c r="E47" s="40">
        <v>495000</v>
      </c>
    </row>
    <row r="48" spans="2:5" ht="11.25">
      <c r="B48" s="21" t="s">
        <v>86</v>
      </c>
      <c r="C48" s="21">
        <v>5329</v>
      </c>
      <c r="D48" s="22" t="s">
        <v>186</v>
      </c>
      <c r="E48" s="40">
        <v>5000</v>
      </c>
    </row>
    <row r="49" spans="2:5" ht="11.25">
      <c r="B49" s="16" t="s">
        <v>86</v>
      </c>
      <c r="C49" s="42"/>
      <c r="D49" s="14" t="s">
        <v>87</v>
      </c>
      <c r="E49" s="43">
        <f>SUM(E47:E48)</f>
        <v>500000</v>
      </c>
    </row>
    <row r="50" spans="2:5" ht="6" customHeight="1">
      <c r="B50" s="16"/>
      <c r="C50" s="42"/>
      <c r="D50" s="14"/>
      <c r="E50" s="58"/>
    </row>
    <row r="51" spans="2:5" ht="11.25">
      <c r="B51" s="21" t="s">
        <v>88</v>
      </c>
      <c r="C51" s="21" t="s">
        <v>89</v>
      </c>
      <c r="D51" s="22" t="s">
        <v>90</v>
      </c>
      <c r="E51" s="40">
        <v>70000</v>
      </c>
    </row>
    <row r="52" spans="2:5" ht="11.25">
      <c r="B52" s="21">
        <v>3745</v>
      </c>
      <c r="C52" s="21">
        <v>5137</v>
      </c>
      <c r="D52" s="77" t="s">
        <v>187</v>
      </c>
      <c r="E52" s="40">
        <v>10000</v>
      </c>
    </row>
    <row r="53" spans="2:5" ht="11.25">
      <c r="B53" s="21" t="s">
        <v>88</v>
      </c>
      <c r="C53" s="21" t="s">
        <v>91</v>
      </c>
      <c r="D53" s="22" t="s">
        <v>92</v>
      </c>
      <c r="E53" s="40">
        <v>10000</v>
      </c>
    </row>
    <row r="54" spans="2:5" ht="11.25">
      <c r="B54" s="21" t="s">
        <v>88</v>
      </c>
      <c r="C54" s="21" t="s">
        <v>93</v>
      </c>
      <c r="D54" s="22" t="s">
        <v>94</v>
      </c>
      <c r="E54" s="40">
        <v>10000</v>
      </c>
    </row>
    <row r="55" spans="2:5" ht="11.25">
      <c r="B55" s="21" t="s">
        <v>88</v>
      </c>
      <c r="C55" s="21" t="s">
        <v>75</v>
      </c>
      <c r="D55" s="22" t="s">
        <v>76</v>
      </c>
      <c r="E55" s="40">
        <v>50000</v>
      </c>
    </row>
    <row r="56" spans="2:5" ht="11.25">
      <c r="B56" s="21" t="s">
        <v>88</v>
      </c>
      <c r="C56" s="21" t="s">
        <v>61</v>
      </c>
      <c r="D56" s="21" t="s">
        <v>156</v>
      </c>
      <c r="E56" s="40">
        <v>10000</v>
      </c>
    </row>
    <row r="57" spans="2:5" ht="11.25">
      <c r="B57" s="16" t="s">
        <v>88</v>
      </c>
      <c r="C57" s="42"/>
      <c r="D57" s="14" t="s">
        <v>95</v>
      </c>
      <c r="E57" s="43">
        <f>SUM(E51:E56)</f>
        <v>160000</v>
      </c>
    </row>
    <row r="58" spans="2:5" ht="6.75" customHeight="1">
      <c r="B58" s="16"/>
      <c r="C58" s="42"/>
      <c r="D58" s="14"/>
      <c r="E58" s="58"/>
    </row>
    <row r="59" spans="2:5" ht="11.25">
      <c r="B59" s="21" t="s">
        <v>96</v>
      </c>
      <c r="C59" s="21" t="s">
        <v>97</v>
      </c>
      <c r="D59" s="22" t="s">
        <v>98</v>
      </c>
      <c r="E59" s="40">
        <v>10000</v>
      </c>
    </row>
    <row r="60" spans="2:5" ht="11.25">
      <c r="B60" s="16" t="s">
        <v>96</v>
      </c>
      <c r="C60" s="42"/>
      <c r="D60" s="14" t="s">
        <v>99</v>
      </c>
      <c r="E60" s="43">
        <f>SUM(E59)</f>
        <v>10000</v>
      </c>
    </row>
    <row r="61" spans="2:5" ht="5.25" customHeight="1">
      <c r="B61" s="16"/>
      <c r="C61" s="42"/>
      <c r="D61" s="14"/>
      <c r="E61" s="58"/>
    </row>
    <row r="62" spans="2:5" ht="11.25">
      <c r="B62" s="21">
        <v>5512</v>
      </c>
      <c r="C62" s="21">
        <v>5137</v>
      </c>
      <c r="D62" s="21" t="s">
        <v>154</v>
      </c>
      <c r="E62" s="40">
        <v>5000</v>
      </c>
    </row>
    <row r="63" spans="2:5" ht="11.25">
      <c r="B63" s="21" t="s">
        <v>100</v>
      </c>
      <c r="C63" s="21" t="s">
        <v>91</v>
      </c>
      <c r="D63" s="22" t="s">
        <v>92</v>
      </c>
      <c r="E63" s="40">
        <v>5000</v>
      </c>
    </row>
    <row r="64" spans="2:5" ht="11.25">
      <c r="B64" s="21" t="s">
        <v>100</v>
      </c>
      <c r="C64" s="21" t="s">
        <v>93</v>
      </c>
      <c r="D64" s="22" t="s">
        <v>94</v>
      </c>
      <c r="E64" s="40">
        <v>3000</v>
      </c>
    </row>
    <row r="65" spans="2:5" ht="11.25">
      <c r="B65" s="21">
        <v>5512</v>
      </c>
      <c r="C65" s="21">
        <v>5169</v>
      </c>
      <c r="D65" s="77" t="s">
        <v>188</v>
      </c>
      <c r="E65" s="40">
        <v>5000</v>
      </c>
    </row>
    <row r="66" spans="2:5" ht="11.25">
      <c r="B66" s="21">
        <v>5512</v>
      </c>
      <c r="C66" s="21">
        <v>5171</v>
      </c>
      <c r="D66" s="77" t="s">
        <v>189</v>
      </c>
      <c r="E66" s="40">
        <v>9000</v>
      </c>
    </row>
    <row r="67" spans="2:5" ht="11.25">
      <c r="B67" s="21">
        <v>5512</v>
      </c>
      <c r="C67" s="21">
        <v>5175</v>
      </c>
      <c r="D67" s="77" t="s">
        <v>190</v>
      </c>
      <c r="E67" s="40">
        <v>3000</v>
      </c>
    </row>
    <row r="68" spans="2:5" ht="11.25" hidden="1">
      <c r="B68" s="21"/>
      <c r="C68" s="21"/>
      <c r="D68" s="77"/>
      <c r="E68" s="58"/>
    </row>
    <row r="69" spans="2:5" ht="11.25">
      <c r="B69" s="16" t="s">
        <v>100</v>
      </c>
      <c r="C69" s="42"/>
      <c r="D69" s="14" t="s">
        <v>101</v>
      </c>
      <c r="E69" s="43">
        <f>SUM(E62:E68)</f>
        <v>30000</v>
      </c>
    </row>
    <row r="70" spans="2:5" ht="7.5" customHeight="1">
      <c r="B70" s="16"/>
      <c r="C70" s="42"/>
      <c r="D70" s="14"/>
      <c r="E70" s="58"/>
    </row>
    <row r="71" spans="2:5" ht="11.25">
      <c r="B71" s="21">
        <v>6112</v>
      </c>
      <c r="C71" s="21">
        <v>5023</v>
      </c>
      <c r="D71" s="22" t="s">
        <v>127</v>
      </c>
      <c r="E71" s="40">
        <v>1130000</v>
      </c>
    </row>
    <row r="72" spans="2:5" ht="11.25">
      <c r="B72" s="21" t="s">
        <v>102</v>
      </c>
      <c r="C72" s="21" t="s">
        <v>103</v>
      </c>
      <c r="D72" s="22" t="s">
        <v>104</v>
      </c>
      <c r="E72" s="40">
        <v>88000</v>
      </c>
    </row>
    <row r="73" spans="2:5" ht="11.25">
      <c r="B73" s="21" t="s">
        <v>102</v>
      </c>
      <c r="C73" s="21" t="s">
        <v>105</v>
      </c>
      <c r="D73" s="22" t="s">
        <v>106</v>
      </c>
      <c r="E73" s="40">
        <v>22000</v>
      </c>
    </row>
    <row r="74" spans="2:5" ht="11.25">
      <c r="B74" s="21" t="s">
        <v>102</v>
      </c>
      <c r="C74" s="21" t="s">
        <v>107</v>
      </c>
      <c r="D74" s="22" t="s">
        <v>108</v>
      </c>
      <c r="E74" s="40">
        <v>10000</v>
      </c>
    </row>
    <row r="75" spans="2:5" ht="11.25">
      <c r="B75" s="16" t="s">
        <v>102</v>
      </c>
      <c r="C75" s="42"/>
      <c r="D75" s="14" t="s">
        <v>109</v>
      </c>
      <c r="E75" s="43">
        <f>SUM(E71:E74)</f>
        <v>1250000</v>
      </c>
    </row>
    <row r="76" spans="2:5" ht="11.25">
      <c r="B76" s="16"/>
      <c r="C76" s="42"/>
      <c r="D76" s="14"/>
      <c r="E76" s="43"/>
    </row>
    <row r="77" spans="2:5" ht="11.25">
      <c r="B77" s="16"/>
      <c r="C77" s="42"/>
      <c r="D77" s="14"/>
      <c r="E77" s="43"/>
    </row>
    <row r="78" spans="2:5" ht="11.25">
      <c r="B78" s="16"/>
      <c r="C78" s="42"/>
      <c r="D78" s="14"/>
      <c r="E78" s="59"/>
    </row>
    <row r="79" spans="2:5" ht="11.25">
      <c r="B79" s="16" t="s">
        <v>50</v>
      </c>
      <c r="C79" s="16" t="s">
        <v>51</v>
      </c>
      <c r="D79" s="14" t="s">
        <v>59</v>
      </c>
      <c r="E79" s="60"/>
    </row>
    <row r="80" spans="2:5" ht="12" thickBot="1">
      <c r="B80" s="18" t="s">
        <v>52</v>
      </c>
      <c r="C80" s="18" t="s">
        <v>53</v>
      </c>
      <c r="D80" s="19" t="s">
        <v>59</v>
      </c>
      <c r="E80" s="51"/>
    </row>
    <row r="81" spans="2:5" ht="12" thickTop="1">
      <c r="B81" s="21" t="s">
        <v>35</v>
      </c>
      <c r="C81" s="21">
        <v>5021</v>
      </c>
      <c r="D81" s="26" t="s">
        <v>166</v>
      </c>
      <c r="E81" s="40">
        <v>20000</v>
      </c>
    </row>
    <row r="82" spans="2:5" ht="11.25">
      <c r="B82" s="21">
        <v>6171</v>
      </c>
      <c r="C82" s="21">
        <v>5137</v>
      </c>
      <c r="D82" s="22" t="s">
        <v>111</v>
      </c>
      <c r="E82" s="40">
        <v>30000</v>
      </c>
    </row>
    <row r="83" spans="2:5" ht="11.25">
      <c r="B83" s="21" t="s">
        <v>35</v>
      </c>
      <c r="C83" s="21" t="s">
        <v>91</v>
      </c>
      <c r="D83" s="22" t="s">
        <v>92</v>
      </c>
      <c r="E83" s="40">
        <v>10000</v>
      </c>
    </row>
    <row r="84" spans="2:5" ht="11.25">
      <c r="B84" s="21" t="s">
        <v>35</v>
      </c>
      <c r="C84" s="21" t="s">
        <v>112</v>
      </c>
      <c r="D84" s="22" t="s">
        <v>113</v>
      </c>
      <c r="E84" s="40">
        <v>210000</v>
      </c>
    </row>
    <row r="85" spans="2:5" ht="11.25">
      <c r="B85" s="21" t="s">
        <v>35</v>
      </c>
      <c r="C85" s="21" t="s">
        <v>114</v>
      </c>
      <c r="D85" s="22" t="s">
        <v>115</v>
      </c>
      <c r="E85" s="40">
        <v>1500</v>
      </c>
    </row>
    <row r="86" spans="2:5" ht="11.25">
      <c r="B86" s="21" t="s">
        <v>35</v>
      </c>
      <c r="C86" s="21" t="s">
        <v>116</v>
      </c>
      <c r="D86" s="22" t="s">
        <v>117</v>
      </c>
      <c r="E86" s="40">
        <v>20000</v>
      </c>
    </row>
    <row r="87" spans="2:5" ht="11.25" hidden="1">
      <c r="B87" s="21" t="s">
        <v>35</v>
      </c>
      <c r="C87" s="21" t="s">
        <v>118</v>
      </c>
      <c r="D87" s="22" t="s">
        <v>119</v>
      </c>
      <c r="E87" s="40"/>
    </row>
    <row r="88" spans="2:5" ht="11.25">
      <c r="B88" s="21" t="s">
        <v>35</v>
      </c>
      <c r="C88" s="21" t="s">
        <v>75</v>
      </c>
      <c r="D88" s="22" t="s">
        <v>76</v>
      </c>
      <c r="E88" s="40">
        <v>300000</v>
      </c>
    </row>
    <row r="89" spans="2:5" ht="11.25">
      <c r="B89" s="21" t="s">
        <v>35</v>
      </c>
      <c r="C89" s="21" t="s">
        <v>61</v>
      </c>
      <c r="D89" s="22" t="s">
        <v>62</v>
      </c>
      <c r="E89" s="40">
        <v>90000</v>
      </c>
    </row>
    <row r="90" spans="2:5" ht="11.25">
      <c r="B90" s="21" t="s">
        <v>35</v>
      </c>
      <c r="C90" s="21" t="s">
        <v>120</v>
      </c>
      <c r="D90" s="22" t="s">
        <v>121</v>
      </c>
      <c r="E90" s="40">
        <v>14500</v>
      </c>
    </row>
    <row r="91" spans="2:5" s="78" customFormat="1" ht="12">
      <c r="B91" s="21" t="s">
        <v>35</v>
      </c>
      <c r="C91" s="21">
        <v>5182</v>
      </c>
      <c r="D91" s="22" t="s">
        <v>191</v>
      </c>
      <c r="E91" s="40"/>
    </row>
    <row r="92" spans="2:5" ht="11.25">
      <c r="B92" s="21" t="s">
        <v>35</v>
      </c>
      <c r="C92" s="21" t="s">
        <v>122</v>
      </c>
      <c r="D92" s="22" t="s">
        <v>123</v>
      </c>
      <c r="E92" s="40">
        <v>2000</v>
      </c>
    </row>
    <row r="93" spans="2:5" ht="11.25">
      <c r="B93" s="21">
        <v>6171</v>
      </c>
      <c r="C93" s="21">
        <v>5321</v>
      </c>
      <c r="D93" s="22" t="s">
        <v>73</v>
      </c>
      <c r="E93" s="40">
        <v>2000</v>
      </c>
    </row>
    <row r="94" spans="2:5" ht="11.25">
      <c r="B94" s="21" t="s">
        <v>35</v>
      </c>
      <c r="C94" s="21" t="s">
        <v>124</v>
      </c>
      <c r="D94" s="22" t="s">
        <v>125</v>
      </c>
      <c r="E94" s="40">
        <v>50000</v>
      </c>
    </row>
    <row r="95" spans="2:5" ht="11.25">
      <c r="B95" s="21" t="s">
        <v>35</v>
      </c>
      <c r="C95" s="21">
        <v>5366</v>
      </c>
      <c r="D95" s="22" t="s">
        <v>128</v>
      </c>
      <c r="E95" s="40"/>
    </row>
    <row r="96" spans="2:5" ht="11.25" customHeight="1">
      <c r="B96" s="21">
        <v>6171</v>
      </c>
      <c r="C96" s="21">
        <v>6122</v>
      </c>
      <c r="D96" s="89" t="s">
        <v>197</v>
      </c>
      <c r="E96" s="40">
        <v>1200000</v>
      </c>
    </row>
    <row r="97" spans="2:5" ht="11.25">
      <c r="B97" s="16" t="s">
        <v>35</v>
      </c>
      <c r="C97" s="42"/>
      <c r="D97" s="14" t="s">
        <v>44</v>
      </c>
      <c r="E97" s="43">
        <f>E94+E93+E92+E90+E89+E88+E86+E85+E84+E83+E82+E81+E96</f>
        <v>1950000</v>
      </c>
    </row>
    <row r="98" spans="2:5" ht="11.25">
      <c r="B98" s="41"/>
      <c r="C98" s="41"/>
      <c r="D98" s="41"/>
      <c r="E98" s="58"/>
    </row>
    <row r="99" spans="2:5" ht="11.25">
      <c r="B99" s="21">
        <v>6310</v>
      </c>
      <c r="C99" s="21">
        <v>5163</v>
      </c>
      <c r="D99" s="22" t="s">
        <v>130</v>
      </c>
      <c r="E99" s="40">
        <v>10000</v>
      </c>
    </row>
    <row r="100" spans="2:5" ht="11.25">
      <c r="B100" s="16">
        <v>6310</v>
      </c>
      <c r="C100" s="42"/>
      <c r="D100" s="14" t="s">
        <v>131</v>
      </c>
      <c r="E100" s="43">
        <v>10000</v>
      </c>
    </row>
    <row r="101" spans="2:5" ht="12" thickBot="1">
      <c r="B101" s="23"/>
      <c r="C101" s="23"/>
      <c r="D101" s="24"/>
      <c r="E101" s="61"/>
    </row>
    <row r="102" spans="2:3" ht="12" thickTop="1">
      <c r="B102" s="16"/>
      <c r="C102" s="42"/>
    </row>
    <row r="103" spans="4:5" ht="15.75">
      <c r="D103" s="11" t="s">
        <v>132</v>
      </c>
      <c r="E103" s="52">
        <f>E100+E97+E75+E69+E60+E57+E49+E42+E41+E38+E35+E32+E28+E25+E20+E16+E13+E10</f>
        <v>8028999</v>
      </c>
    </row>
    <row r="104" ht="11.25">
      <c r="E104" s="40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">
      <selection activeCell="G17" sqref="G17"/>
    </sheetView>
  </sheetViews>
  <sheetFormatPr defaultColWidth="9.140625" defaultRowHeight="15"/>
  <cols>
    <col min="4" max="4" width="9.57421875" style="0" customWidth="1"/>
    <col min="5" max="5" width="22.7109375" style="0" bestFit="1" customWidth="1"/>
  </cols>
  <sheetData>
    <row r="1" ht="21">
      <c r="D1" s="10"/>
    </row>
    <row r="4" spans="2:3" ht="18.75">
      <c r="B4" s="91" t="s">
        <v>199</v>
      </c>
      <c r="C4" s="91"/>
    </row>
    <row r="5" spans="2:5" ht="23.25">
      <c r="B5" s="34" t="s">
        <v>183</v>
      </c>
      <c r="E5" s="34" t="s">
        <v>193</v>
      </c>
    </row>
    <row r="9" spans="2:6" ht="18">
      <c r="B9" s="35" t="s">
        <v>147</v>
      </c>
      <c r="C9" s="35"/>
      <c r="D9" s="35"/>
      <c r="E9" s="36">
        <f>příjmy!E41</f>
        <v>4530000</v>
      </c>
      <c r="F9" s="35"/>
    </row>
    <row r="10" spans="2:6" ht="18">
      <c r="B10" s="35"/>
      <c r="C10" s="35"/>
      <c r="D10" s="35"/>
      <c r="E10" s="35"/>
      <c r="F10" s="35"/>
    </row>
    <row r="11" spans="2:6" ht="18">
      <c r="B11" s="35" t="s">
        <v>148</v>
      </c>
      <c r="C11" s="35"/>
      <c r="D11" s="35"/>
      <c r="E11" s="36">
        <f>'výdaje rozepsané'!E103</f>
        <v>8028999</v>
      </c>
      <c r="F11" s="35"/>
    </row>
    <row r="12" spans="2:6" ht="18.75" thickBot="1">
      <c r="B12" s="37"/>
      <c r="C12" s="37"/>
      <c r="D12" s="37"/>
      <c r="E12" s="37"/>
      <c r="F12" s="35"/>
    </row>
    <row r="13" spans="2:6" ht="18.75" thickTop="1">
      <c r="B13" s="35"/>
      <c r="C13" s="35"/>
      <c r="D13" s="35"/>
      <c r="E13" s="35"/>
      <c r="F13" s="35"/>
    </row>
    <row r="14" spans="2:6" s="55" customFormat="1" ht="18">
      <c r="B14" s="53" t="s">
        <v>149</v>
      </c>
      <c r="C14" s="53"/>
      <c r="D14" s="53"/>
      <c r="E14" s="54">
        <f>E9-E11</f>
        <v>-3498999</v>
      </c>
      <c r="F14" s="53"/>
    </row>
    <row r="15" spans="2:6" ht="18">
      <c r="B15" s="35"/>
      <c r="C15" s="35"/>
      <c r="D15" s="35"/>
      <c r="E15" s="35"/>
      <c r="F15" s="35"/>
    </row>
    <row r="16" spans="2:6" ht="18">
      <c r="B16" s="35"/>
      <c r="C16" s="35"/>
      <c r="D16" s="35"/>
      <c r="E16" s="35"/>
      <c r="F16" s="35"/>
    </row>
    <row r="17" spans="2:6" ht="18">
      <c r="B17" s="35" t="s">
        <v>150</v>
      </c>
      <c r="C17" s="35"/>
      <c r="D17" s="35"/>
      <c r="E17" s="35"/>
      <c r="F17" s="35"/>
    </row>
    <row r="18" spans="2:6" ht="18">
      <c r="B18" s="35" t="s">
        <v>198</v>
      </c>
      <c r="C18" s="35"/>
      <c r="D18" s="35"/>
      <c r="E18" s="35"/>
      <c r="F18" s="35"/>
    </row>
    <row r="19" spans="2:6" ht="18">
      <c r="B19" s="35"/>
      <c r="C19" s="35"/>
      <c r="D19" s="35"/>
      <c r="E19" s="35"/>
      <c r="F19" s="3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96"/>
  <sheetViews>
    <sheetView zoomScalePageLayoutView="0" workbookViewId="0" topLeftCell="A1">
      <selection activeCell="D1" sqref="D1"/>
    </sheetView>
  </sheetViews>
  <sheetFormatPr defaultColWidth="9.140625" defaultRowHeight="15"/>
  <cols>
    <col min="1" max="3" width="9.140625" style="9" customWidth="1"/>
    <col min="4" max="4" width="24.8515625" style="9" customWidth="1"/>
    <col min="5" max="5" width="15.140625" style="6" hidden="1" customWidth="1"/>
    <col min="6" max="7" width="15.8515625" style="6" hidden="1" customWidth="1"/>
    <col min="8" max="8" width="16.7109375" style="7" customWidth="1"/>
    <col min="9" max="16384" width="9.140625" style="9" customWidth="1"/>
  </cols>
  <sheetData>
    <row r="1" ht="21">
      <c r="D1" s="10" t="s">
        <v>151</v>
      </c>
    </row>
    <row r="2" spans="3:4" ht="15.75">
      <c r="C2" s="11"/>
      <c r="D2" s="11"/>
    </row>
    <row r="3" spans="2:4" ht="15.75">
      <c r="B3" s="11" t="s">
        <v>133</v>
      </c>
      <c r="C3" s="12"/>
      <c r="D3" s="12"/>
    </row>
    <row r="4" spans="2:6" ht="15">
      <c r="B4" s="13"/>
      <c r="C4" s="13"/>
      <c r="D4" s="14" t="s">
        <v>59</v>
      </c>
      <c r="F4" s="15">
        <v>42254</v>
      </c>
    </row>
    <row r="5" spans="2:8" ht="15">
      <c r="B5" s="16" t="s">
        <v>50</v>
      </c>
      <c r="C5" s="16" t="s">
        <v>51</v>
      </c>
      <c r="D5" s="14" t="s">
        <v>59</v>
      </c>
      <c r="E5" s="17" t="s">
        <v>54</v>
      </c>
      <c r="F5" s="17" t="s">
        <v>56</v>
      </c>
      <c r="G5" s="17" t="s">
        <v>142</v>
      </c>
      <c r="H5" s="7" t="s">
        <v>141</v>
      </c>
    </row>
    <row r="6" spans="2:8" ht="15.75" thickBot="1">
      <c r="B6" s="18" t="s">
        <v>52</v>
      </c>
      <c r="C6" s="18" t="s">
        <v>53</v>
      </c>
      <c r="D6" s="19" t="s">
        <v>59</v>
      </c>
      <c r="E6" s="20" t="s">
        <v>55</v>
      </c>
      <c r="F6" s="20" t="s">
        <v>57</v>
      </c>
      <c r="G6" s="20" t="s">
        <v>140</v>
      </c>
      <c r="H6" s="20" t="s">
        <v>146</v>
      </c>
    </row>
    <row r="7" spans="2:4" ht="15.75" thickTop="1">
      <c r="B7" s="12"/>
      <c r="C7" s="12"/>
      <c r="D7" s="12"/>
    </row>
    <row r="8" spans="2:8" ht="15" hidden="1">
      <c r="B8" s="21" t="s">
        <v>60</v>
      </c>
      <c r="C8" s="21" t="s">
        <v>143</v>
      </c>
      <c r="D8" s="22" t="s">
        <v>144</v>
      </c>
      <c r="E8" s="7">
        <v>1200000</v>
      </c>
      <c r="F8" s="7"/>
      <c r="G8" s="7"/>
      <c r="H8" s="7">
        <v>1500000</v>
      </c>
    </row>
    <row r="9" spans="2:8" ht="15" hidden="1">
      <c r="B9" s="21" t="s">
        <v>60</v>
      </c>
      <c r="C9" s="21" t="s">
        <v>61</v>
      </c>
      <c r="D9" s="22" t="s">
        <v>62</v>
      </c>
      <c r="E9" s="6">
        <v>1300000</v>
      </c>
      <c r="F9" s="6">
        <v>200000</v>
      </c>
      <c r="G9" s="6">
        <v>50000</v>
      </c>
      <c r="H9" s="7">
        <v>50000</v>
      </c>
    </row>
    <row r="10" spans="2:8" ht="15" hidden="1">
      <c r="B10" s="21" t="s">
        <v>60</v>
      </c>
      <c r="C10" s="21">
        <v>5169</v>
      </c>
      <c r="D10" s="22" t="s">
        <v>134</v>
      </c>
      <c r="E10" s="6">
        <v>0</v>
      </c>
      <c r="F10" s="6">
        <v>100000</v>
      </c>
      <c r="G10" s="6">
        <v>100000</v>
      </c>
      <c r="H10" s="7">
        <v>100000</v>
      </c>
    </row>
    <row r="11" spans="2:8" ht="15">
      <c r="B11" s="16" t="s">
        <v>60</v>
      </c>
      <c r="C11" s="13"/>
      <c r="D11" s="14" t="s">
        <v>63</v>
      </c>
      <c r="E11" s="5">
        <f>SUM(E9:E10)</f>
        <v>1300000</v>
      </c>
      <c r="F11" s="5">
        <f>SUM(F9:F10)</f>
        <v>300000</v>
      </c>
      <c r="G11" s="5">
        <f>SUM(G9:G10)</f>
        <v>150000</v>
      </c>
      <c r="H11" s="8">
        <f>SUM(H8:H10)</f>
        <v>1650000</v>
      </c>
    </row>
    <row r="12" spans="2:4" ht="15">
      <c r="B12" s="16"/>
      <c r="C12" s="13"/>
      <c r="D12" s="14"/>
    </row>
    <row r="13" spans="2:8" ht="15" hidden="1">
      <c r="B13" s="21" t="s">
        <v>64</v>
      </c>
      <c r="C13" s="21" t="s">
        <v>65</v>
      </c>
      <c r="D13" s="22" t="s">
        <v>66</v>
      </c>
      <c r="E13" s="6">
        <v>10350</v>
      </c>
      <c r="F13" s="6">
        <v>10700</v>
      </c>
      <c r="G13" s="6">
        <v>10700</v>
      </c>
      <c r="H13" s="7">
        <v>15000</v>
      </c>
    </row>
    <row r="14" spans="2:8" ht="15">
      <c r="B14" s="16" t="s">
        <v>64</v>
      </c>
      <c r="C14" s="13"/>
      <c r="D14" s="14" t="s">
        <v>67</v>
      </c>
      <c r="E14" s="5">
        <f>SUM(E13)</f>
        <v>10350</v>
      </c>
      <c r="F14" s="5">
        <f>SUM(F13)</f>
        <v>10700</v>
      </c>
      <c r="G14" s="5">
        <f>SUM(G13)</f>
        <v>10700</v>
      </c>
      <c r="H14" s="5">
        <f>SUM(H13)</f>
        <v>15000</v>
      </c>
    </row>
    <row r="15" spans="2:4" ht="15">
      <c r="B15" s="16"/>
      <c r="C15" s="13"/>
      <c r="D15" s="14"/>
    </row>
    <row r="16" spans="2:8" ht="15" hidden="1">
      <c r="B16" s="21" t="s">
        <v>68</v>
      </c>
      <c r="C16" s="21" t="s">
        <v>69</v>
      </c>
      <c r="D16" s="22" t="s">
        <v>70</v>
      </c>
      <c r="E16" s="6">
        <v>180000</v>
      </c>
      <c r="F16" s="6">
        <v>180000</v>
      </c>
      <c r="G16" s="6">
        <v>90000</v>
      </c>
      <c r="H16" s="7">
        <v>120000</v>
      </c>
    </row>
    <row r="17" spans="2:8" ht="15">
      <c r="B17" s="16" t="s">
        <v>68</v>
      </c>
      <c r="C17" s="13"/>
      <c r="D17" s="14" t="s">
        <v>71</v>
      </c>
      <c r="E17" s="5">
        <f>SUM(E16)</f>
        <v>180000</v>
      </c>
      <c r="F17" s="5">
        <f>SUM(F16)</f>
        <v>180000</v>
      </c>
      <c r="G17" s="5">
        <f>SUM(G16)</f>
        <v>90000</v>
      </c>
      <c r="H17" s="5">
        <f>SUM(H16)</f>
        <v>120000</v>
      </c>
    </row>
    <row r="18" spans="2:4" ht="15">
      <c r="B18" s="16"/>
      <c r="C18" s="13"/>
      <c r="D18" s="14"/>
    </row>
    <row r="19" spans="2:8" ht="15" hidden="1">
      <c r="B19" s="21" t="s">
        <v>74</v>
      </c>
      <c r="C19" s="21" t="s">
        <v>75</v>
      </c>
      <c r="D19" s="22" t="s">
        <v>76</v>
      </c>
      <c r="E19" s="6">
        <v>10000</v>
      </c>
      <c r="F19" s="6">
        <v>10000</v>
      </c>
      <c r="G19" s="6">
        <v>10000</v>
      </c>
      <c r="H19" s="6">
        <v>10000</v>
      </c>
    </row>
    <row r="20" spans="2:8" ht="15" hidden="1">
      <c r="B20" s="21" t="s">
        <v>74</v>
      </c>
      <c r="C20" s="21" t="s">
        <v>77</v>
      </c>
      <c r="D20" s="22" t="s">
        <v>78</v>
      </c>
      <c r="E20" s="6">
        <v>20000</v>
      </c>
      <c r="F20" s="6">
        <v>0</v>
      </c>
      <c r="G20" s="6">
        <v>0</v>
      </c>
      <c r="H20" s="6">
        <v>0</v>
      </c>
    </row>
    <row r="21" spans="2:8" ht="15">
      <c r="B21" s="16" t="s">
        <v>74</v>
      </c>
      <c r="C21" s="13"/>
      <c r="D21" s="14" t="s">
        <v>79</v>
      </c>
      <c r="E21" s="5">
        <f>SUM(E19:E20)</f>
        <v>30000</v>
      </c>
      <c r="F21" s="5">
        <f>SUM(F19:F20)</f>
        <v>10000</v>
      </c>
      <c r="G21" s="5">
        <f>SUM(G19:G20)</f>
        <v>10000</v>
      </c>
      <c r="H21" s="5">
        <f>SUM(H19:H20)</f>
        <v>10000</v>
      </c>
    </row>
    <row r="22" spans="2:4" ht="15">
      <c r="B22" s="16"/>
      <c r="C22" s="13"/>
      <c r="D22" s="14"/>
    </row>
    <row r="23" spans="2:8" ht="15" hidden="1">
      <c r="B23" s="21" t="s">
        <v>80</v>
      </c>
      <c r="C23" s="21" t="s">
        <v>61</v>
      </c>
      <c r="D23" s="22" t="s">
        <v>62</v>
      </c>
      <c r="E23" s="6">
        <v>5000</v>
      </c>
      <c r="F23" s="6">
        <v>5000</v>
      </c>
      <c r="G23" s="6">
        <v>5000</v>
      </c>
      <c r="H23" s="6">
        <v>5000</v>
      </c>
    </row>
    <row r="24" spans="2:8" ht="15">
      <c r="B24" s="16" t="s">
        <v>80</v>
      </c>
      <c r="C24" s="13"/>
      <c r="D24" s="14" t="s">
        <v>81</v>
      </c>
      <c r="E24" s="5">
        <f>SUM(E23)</f>
        <v>5000</v>
      </c>
      <c r="F24" s="5">
        <f>SUM(F23)</f>
        <v>5000</v>
      </c>
      <c r="G24" s="5">
        <f>SUM(G23)</f>
        <v>5000</v>
      </c>
      <c r="H24" s="5">
        <f>SUM(H23)</f>
        <v>5000</v>
      </c>
    </row>
    <row r="25" spans="2:4" ht="15">
      <c r="B25" s="16"/>
      <c r="C25" s="13"/>
      <c r="D25" s="14"/>
    </row>
    <row r="26" spans="2:8" ht="15" hidden="1">
      <c r="B26" s="21" t="s">
        <v>82</v>
      </c>
      <c r="C26" s="21" t="s">
        <v>61</v>
      </c>
      <c r="D26" s="22" t="s">
        <v>62</v>
      </c>
      <c r="E26" s="6">
        <v>100000</v>
      </c>
      <c r="F26" s="6">
        <v>100000</v>
      </c>
      <c r="G26" s="6">
        <v>0</v>
      </c>
      <c r="H26" s="6">
        <v>100000</v>
      </c>
    </row>
    <row r="27" spans="2:8" ht="15" hidden="1">
      <c r="B27" s="21" t="s">
        <v>82</v>
      </c>
      <c r="C27" s="21" t="s">
        <v>77</v>
      </c>
      <c r="D27" s="22" t="s">
        <v>78</v>
      </c>
      <c r="E27" s="6">
        <v>100000</v>
      </c>
      <c r="F27" s="6">
        <v>100000</v>
      </c>
      <c r="G27" s="6">
        <v>100000</v>
      </c>
      <c r="H27" s="6">
        <v>50000</v>
      </c>
    </row>
    <row r="28" spans="2:8" ht="15">
      <c r="B28" s="16" t="s">
        <v>82</v>
      </c>
      <c r="C28" s="13"/>
      <c r="D28" s="14" t="s">
        <v>83</v>
      </c>
      <c r="E28" s="5">
        <f>SUM(E26:E27)</f>
        <v>200000</v>
      </c>
      <c r="F28" s="5">
        <f>SUM(F26:F27)</f>
        <v>200000</v>
      </c>
      <c r="G28" s="5">
        <f>SUM(G26:G27)</f>
        <v>100000</v>
      </c>
      <c r="H28" s="5">
        <f>SUM(H26:H27)</f>
        <v>150000</v>
      </c>
    </row>
    <row r="29" spans="2:4" ht="15">
      <c r="B29" s="16"/>
      <c r="C29" s="16"/>
      <c r="D29" s="14"/>
    </row>
    <row r="30" spans="2:8" ht="15" hidden="1">
      <c r="B30" s="21">
        <v>3429</v>
      </c>
      <c r="C30" s="21">
        <v>5339</v>
      </c>
      <c r="D30" s="22" t="s">
        <v>78</v>
      </c>
      <c r="E30" s="6">
        <v>0</v>
      </c>
      <c r="F30" s="6">
        <v>20000</v>
      </c>
      <c r="G30" s="6">
        <v>20000</v>
      </c>
      <c r="H30" s="6">
        <v>20000</v>
      </c>
    </row>
    <row r="31" spans="2:8" ht="15">
      <c r="B31" s="16">
        <v>3429</v>
      </c>
      <c r="C31" s="13"/>
      <c r="D31" s="14" t="s">
        <v>135</v>
      </c>
      <c r="E31" s="6">
        <f>SUM(E30)</f>
        <v>0</v>
      </c>
      <c r="F31" s="5">
        <f>SUM(F30)</f>
        <v>20000</v>
      </c>
      <c r="G31" s="5">
        <f>SUM(G30)</f>
        <v>20000</v>
      </c>
      <c r="H31" s="5">
        <f>SUM(H30)</f>
        <v>20000</v>
      </c>
    </row>
    <row r="32" spans="2:4" ht="15">
      <c r="B32" s="16"/>
      <c r="C32" s="13"/>
      <c r="D32" s="14"/>
    </row>
    <row r="33" spans="2:8" ht="15" hidden="1">
      <c r="B33" s="21" t="s">
        <v>84</v>
      </c>
      <c r="C33" s="21" t="s">
        <v>61</v>
      </c>
      <c r="D33" s="22" t="s">
        <v>62</v>
      </c>
      <c r="E33" s="6">
        <v>40000</v>
      </c>
      <c r="F33" s="6">
        <v>40000</v>
      </c>
      <c r="G33" s="6">
        <v>20000</v>
      </c>
      <c r="H33" s="6">
        <v>600000</v>
      </c>
    </row>
    <row r="34" spans="2:8" ht="15" hidden="1">
      <c r="B34" s="21" t="s">
        <v>84</v>
      </c>
      <c r="C34" s="21" t="s">
        <v>72</v>
      </c>
      <c r="D34" s="22" t="s">
        <v>73</v>
      </c>
      <c r="E34" s="6">
        <v>12000</v>
      </c>
      <c r="F34" s="6">
        <v>7260</v>
      </c>
      <c r="G34" s="6">
        <v>7260</v>
      </c>
      <c r="H34" s="6">
        <v>10000</v>
      </c>
    </row>
    <row r="35" spans="2:8" ht="15">
      <c r="B35" s="16" t="s">
        <v>84</v>
      </c>
      <c r="C35" s="13"/>
      <c r="D35" s="14" t="s">
        <v>85</v>
      </c>
      <c r="E35" s="5">
        <f>SUM(E33:E34)</f>
        <v>52000</v>
      </c>
      <c r="F35" s="5">
        <f>SUM(F33:F34)</f>
        <v>47260</v>
      </c>
      <c r="G35" s="5">
        <f>SUM(G33:G34)</f>
        <v>27260</v>
      </c>
      <c r="H35" s="5">
        <f>SUM(H33:H34)</f>
        <v>610000</v>
      </c>
    </row>
    <row r="36" spans="2:4" ht="15">
      <c r="B36" s="16"/>
      <c r="C36" s="13"/>
      <c r="D36" s="14"/>
    </row>
    <row r="37" spans="2:8" ht="15" hidden="1">
      <c r="B37" s="21">
        <v>3635</v>
      </c>
      <c r="C37" s="21">
        <v>6119</v>
      </c>
      <c r="D37" s="22" t="s">
        <v>136</v>
      </c>
      <c r="E37" s="6">
        <v>180000</v>
      </c>
      <c r="F37" s="6">
        <v>0</v>
      </c>
      <c r="G37" s="6">
        <v>0</v>
      </c>
      <c r="H37" s="6">
        <v>180000</v>
      </c>
    </row>
    <row r="38" spans="2:8" ht="15">
      <c r="B38" s="16">
        <v>3635</v>
      </c>
      <c r="C38" s="13"/>
      <c r="D38" s="14" t="s">
        <v>126</v>
      </c>
      <c r="E38" s="5">
        <f>SUM(E37)</f>
        <v>180000</v>
      </c>
      <c r="F38" s="5">
        <f>SUM(F37)</f>
        <v>0</v>
      </c>
      <c r="G38" s="5">
        <v>0</v>
      </c>
      <c r="H38" s="5">
        <f>SUM(H37)</f>
        <v>180000</v>
      </c>
    </row>
    <row r="39" spans="2:4" ht="15">
      <c r="B39" s="16"/>
      <c r="C39" s="13"/>
      <c r="D39" s="14"/>
    </row>
    <row r="40" spans="2:8" ht="15" hidden="1">
      <c r="B40" s="21" t="s">
        <v>86</v>
      </c>
      <c r="C40" s="21" t="s">
        <v>75</v>
      </c>
      <c r="D40" s="22" t="s">
        <v>76</v>
      </c>
      <c r="E40" s="6">
        <v>305000</v>
      </c>
      <c r="F40" s="6">
        <v>305000</v>
      </c>
      <c r="G40" s="6">
        <v>305000</v>
      </c>
      <c r="H40" s="6">
        <v>350000</v>
      </c>
    </row>
    <row r="41" spans="2:8" ht="15" hidden="1">
      <c r="B41" s="21" t="s">
        <v>86</v>
      </c>
      <c r="C41" s="21" t="s">
        <v>72</v>
      </c>
      <c r="D41" s="22" t="s">
        <v>73</v>
      </c>
      <c r="E41" s="6">
        <v>4500</v>
      </c>
      <c r="F41" s="6">
        <v>4500</v>
      </c>
      <c r="G41" s="6">
        <v>4500</v>
      </c>
      <c r="H41" s="6">
        <v>5000</v>
      </c>
    </row>
    <row r="42" spans="2:8" ht="15">
      <c r="B42" s="16" t="s">
        <v>86</v>
      </c>
      <c r="C42" s="13"/>
      <c r="D42" s="14" t="s">
        <v>87</v>
      </c>
      <c r="E42" s="5">
        <f>SUM(E40:E41)</f>
        <v>309500</v>
      </c>
      <c r="F42" s="5">
        <f>SUM(F40:F41)</f>
        <v>309500</v>
      </c>
      <c r="G42" s="5">
        <f>SUM(G40:G41)</f>
        <v>309500</v>
      </c>
      <c r="H42" s="5">
        <f>SUM(H40:H41)</f>
        <v>355000</v>
      </c>
    </row>
    <row r="43" spans="2:4" ht="15">
      <c r="B43" s="16"/>
      <c r="C43" s="13"/>
      <c r="D43" s="14"/>
    </row>
    <row r="44" spans="2:8" ht="15" hidden="1">
      <c r="B44" s="21" t="s">
        <v>88</v>
      </c>
      <c r="C44" s="21" t="s">
        <v>89</v>
      </c>
      <c r="D44" s="22" t="s">
        <v>90</v>
      </c>
      <c r="E44" s="6">
        <v>25000</v>
      </c>
      <c r="F44" s="6">
        <v>50000</v>
      </c>
      <c r="G44" s="6">
        <v>50000</v>
      </c>
      <c r="H44" s="6">
        <v>50000</v>
      </c>
    </row>
    <row r="45" spans="2:8" ht="15" hidden="1">
      <c r="B45" s="21" t="s">
        <v>88</v>
      </c>
      <c r="C45" s="21" t="s">
        <v>91</v>
      </c>
      <c r="D45" s="22" t="s">
        <v>92</v>
      </c>
      <c r="E45" s="6">
        <v>5000</v>
      </c>
      <c r="F45" s="6">
        <v>5000</v>
      </c>
      <c r="G45" s="6">
        <v>5000</v>
      </c>
      <c r="H45" s="6">
        <v>20000</v>
      </c>
    </row>
    <row r="46" spans="2:8" ht="15" hidden="1">
      <c r="B46" s="21" t="s">
        <v>88</v>
      </c>
      <c r="C46" s="21" t="s">
        <v>93</v>
      </c>
      <c r="D46" s="22" t="s">
        <v>94</v>
      </c>
      <c r="E46" s="6">
        <v>6000</v>
      </c>
      <c r="F46" s="6">
        <v>6000</v>
      </c>
      <c r="G46" s="6">
        <v>6000</v>
      </c>
      <c r="H46" s="6">
        <v>6000</v>
      </c>
    </row>
    <row r="47" spans="2:8" ht="15" hidden="1">
      <c r="B47" s="21" t="s">
        <v>88</v>
      </c>
      <c r="C47" s="21" t="s">
        <v>75</v>
      </c>
      <c r="D47" s="22" t="s">
        <v>76</v>
      </c>
      <c r="E47" s="6">
        <v>260000</v>
      </c>
      <c r="F47" s="6">
        <v>400000</v>
      </c>
      <c r="G47" s="6">
        <v>150000</v>
      </c>
      <c r="H47" s="6">
        <v>250000</v>
      </c>
    </row>
    <row r="48" spans="2:8" ht="15" hidden="1">
      <c r="B48" s="21" t="s">
        <v>88</v>
      </c>
      <c r="C48" s="21" t="s">
        <v>61</v>
      </c>
      <c r="D48" s="22" t="s">
        <v>62</v>
      </c>
      <c r="E48" s="6">
        <v>6000</v>
      </c>
      <c r="F48" s="6">
        <v>6000</v>
      </c>
      <c r="G48" s="6">
        <v>12000</v>
      </c>
      <c r="H48" s="6">
        <v>10000</v>
      </c>
    </row>
    <row r="49" spans="2:8" ht="15">
      <c r="B49" s="16" t="s">
        <v>88</v>
      </c>
      <c r="C49" s="13"/>
      <c r="D49" s="14" t="s">
        <v>95</v>
      </c>
      <c r="E49" s="5">
        <f>SUM(E44:E48)</f>
        <v>302000</v>
      </c>
      <c r="F49" s="5">
        <f>SUM(F44:F48)</f>
        <v>467000</v>
      </c>
      <c r="G49" s="5">
        <f>SUM(G44:G48)</f>
        <v>223000</v>
      </c>
      <c r="H49" s="5">
        <f>SUM(H44:H48)</f>
        <v>336000</v>
      </c>
    </row>
    <row r="50" spans="2:6" ht="15">
      <c r="B50" s="16"/>
      <c r="C50" s="13"/>
      <c r="D50" s="14"/>
      <c r="E50" s="5"/>
      <c r="F50" s="5"/>
    </row>
    <row r="51" spans="2:6" ht="15" hidden="1">
      <c r="B51" s="16"/>
      <c r="C51" s="13"/>
      <c r="D51" s="14"/>
      <c r="E51" s="5"/>
      <c r="F51" s="4">
        <v>42254</v>
      </c>
    </row>
    <row r="52" spans="2:8" ht="15" hidden="1">
      <c r="B52" s="16" t="s">
        <v>50</v>
      </c>
      <c r="C52" s="16" t="s">
        <v>51</v>
      </c>
      <c r="D52" s="14" t="s">
        <v>59</v>
      </c>
      <c r="E52" s="17" t="s">
        <v>54</v>
      </c>
      <c r="F52" s="17" t="s">
        <v>56</v>
      </c>
      <c r="G52" s="17" t="s">
        <v>142</v>
      </c>
      <c r="H52" s="17" t="s">
        <v>141</v>
      </c>
    </row>
    <row r="53" spans="2:8" ht="15.75" hidden="1" thickBot="1">
      <c r="B53" s="18" t="s">
        <v>52</v>
      </c>
      <c r="C53" s="18" t="s">
        <v>53</v>
      </c>
      <c r="D53" s="19" t="s">
        <v>59</v>
      </c>
      <c r="E53" s="20" t="s">
        <v>55</v>
      </c>
      <c r="F53" s="20" t="s">
        <v>57</v>
      </c>
      <c r="G53" s="20" t="s">
        <v>140</v>
      </c>
      <c r="H53" s="20"/>
    </row>
    <row r="54" spans="2:8" ht="15.75" hidden="1" thickTop="1">
      <c r="B54" s="21" t="s">
        <v>96</v>
      </c>
      <c r="C54" s="21" t="s">
        <v>97</v>
      </c>
      <c r="D54" s="22" t="s">
        <v>98</v>
      </c>
      <c r="E54" s="6">
        <v>10000</v>
      </c>
      <c r="F54" s="6">
        <v>10000</v>
      </c>
      <c r="G54" s="6">
        <v>10000</v>
      </c>
      <c r="H54" s="6">
        <v>10000</v>
      </c>
    </row>
    <row r="55" spans="2:8" ht="15">
      <c r="B55" s="16" t="s">
        <v>96</v>
      </c>
      <c r="C55" s="13"/>
      <c r="D55" s="14" t="s">
        <v>99</v>
      </c>
      <c r="E55" s="5">
        <f>SUM(E54)</f>
        <v>10000</v>
      </c>
      <c r="F55" s="5">
        <f>SUM(F54)</f>
        <v>10000</v>
      </c>
      <c r="G55" s="5">
        <f>SUM(G54)</f>
        <v>10000</v>
      </c>
      <c r="H55" s="5">
        <f>SUM(H54)</f>
        <v>10000</v>
      </c>
    </row>
    <row r="56" spans="2:4" ht="15">
      <c r="B56" s="16"/>
      <c r="C56" s="13"/>
      <c r="D56" s="14"/>
    </row>
    <row r="57" spans="2:8" ht="15" hidden="1">
      <c r="B57" s="21">
        <v>5512</v>
      </c>
      <c r="C57" s="21">
        <v>5137</v>
      </c>
      <c r="D57" s="21" t="s">
        <v>145</v>
      </c>
      <c r="H57" s="6">
        <v>70000</v>
      </c>
    </row>
    <row r="58" spans="2:8" ht="15" hidden="1">
      <c r="B58" s="21" t="s">
        <v>100</v>
      </c>
      <c r="C58" s="21" t="s">
        <v>91</v>
      </c>
      <c r="D58" s="22" t="s">
        <v>92</v>
      </c>
      <c r="E58" s="6">
        <v>9000</v>
      </c>
      <c r="F58" s="6">
        <v>9000</v>
      </c>
      <c r="G58" s="6">
        <v>9000</v>
      </c>
      <c r="H58" s="6">
        <v>10000</v>
      </c>
    </row>
    <row r="59" spans="2:8" ht="15" hidden="1">
      <c r="B59" s="21" t="s">
        <v>100</v>
      </c>
      <c r="C59" s="21" t="s">
        <v>93</v>
      </c>
      <c r="D59" s="22" t="s">
        <v>94</v>
      </c>
      <c r="E59" s="6">
        <v>1000</v>
      </c>
      <c r="F59" s="6">
        <v>3000</v>
      </c>
      <c r="G59" s="6">
        <v>3000</v>
      </c>
      <c r="H59" s="6">
        <v>3000</v>
      </c>
    </row>
    <row r="60" spans="2:8" ht="15" hidden="1">
      <c r="B60" s="21">
        <v>5512</v>
      </c>
      <c r="C60" s="21">
        <v>5169</v>
      </c>
      <c r="D60" s="21" t="s">
        <v>137</v>
      </c>
      <c r="E60" s="6">
        <v>0</v>
      </c>
      <c r="F60" s="6">
        <v>5000</v>
      </c>
      <c r="G60" s="6">
        <v>5000</v>
      </c>
      <c r="H60" s="6">
        <v>5000</v>
      </c>
    </row>
    <row r="61" spans="2:8" ht="15" hidden="1">
      <c r="B61" s="21">
        <v>5512</v>
      </c>
      <c r="C61" s="21">
        <v>5362</v>
      </c>
      <c r="D61" s="21" t="s">
        <v>138</v>
      </c>
      <c r="E61" s="6">
        <v>0</v>
      </c>
      <c r="F61" s="6">
        <v>3600</v>
      </c>
      <c r="G61" s="6">
        <v>3600</v>
      </c>
      <c r="H61" s="6">
        <v>3600</v>
      </c>
    </row>
    <row r="62" spans="2:8" ht="15">
      <c r="B62" s="16" t="s">
        <v>100</v>
      </c>
      <c r="C62" s="13"/>
      <c r="D62" s="14" t="s">
        <v>101</v>
      </c>
      <c r="E62" s="5">
        <f>SUM(E58:E61)</f>
        <v>10000</v>
      </c>
      <c r="F62" s="5">
        <f>SUM(F58:F61)</f>
        <v>20600</v>
      </c>
      <c r="G62" s="5">
        <f>SUM(G58:G61)</f>
        <v>20600</v>
      </c>
      <c r="H62" s="5">
        <f>SUM(H57:H61)</f>
        <v>91600</v>
      </c>
    </row>
    <row r="63" spans="2:4" ht="15">
      <c r="B63" s="16"/>
      <c r="C63" s="13"/>
      <c r="D63" s="14"/>
    </row>
    <row r="64" spans="2:8" ht="15" hidden="1">
      <c r="B64" s="21">
        <v>6112</v>
      </c>
      <c r="C64" s="21">
        <v>5023</v>
      </c>
      <c r="D64" s="22" t="s">
        <v>127</v>
      </c>
      <c r="E64" s="6">
        <v>0</v>
      </c>
      <c r="F64" s="6">
        <v>458400</v>
      </c>
      <c r="G64" s="6">
        <v>458400</v>
      </c>
      <c r="H64" s="6">
        <v>500000</v>
      </c>
    </row>
    <row r="65" spans="2:8" ht="15" hidden="1">
      <c r="B65" s="21" t="s">
        <v>102</v>
      </c>
      <c r="C65" s="21" t="s">
        <v>103</v>
      </c>
      <c r="D65" s="22" t="s">
        <v>104</v>
      </c>
      <c r="E65" s="6">
        <v>64800</v>
      </c>
      <c r="F65" s="6">
        <v>64800</v>
      </c>
      <c r="G65" s="6">
        <v>64800</v>
      </c>
      <c r="H65" s="6">
        <v>65000</v>
      </c>
    </row>
    <row r="66" spans="2:8" ht="15" hidden="1">
      <c r="B66" s="21" t="s">
        <v>102</v>
      </c>
      <c r="C66" s="21" t="s">
        <v>105</v>
      </c>
      <c r="D66" s="22" t="s">
        <v>106</v>
      </c>
      <c r="E66" s="6">
        <v>19000</v>
      </c>
      <c r="F66" s="6">
        <v>19000</v>
      </c>
      <c r="G66" s="6">
        <v>19000</v>
      </c>
      <c r="H66" s="6">
        <v>19000</v>
      </c>
    </row>
    <row r="67" spans="2:8" ht="15" hidden="1">
      <c r="B67" s="21" t="s">
        <v>102</v>
      </c>
      <c r="C67" s="21" t="s">
        <v>107</v>
      </c>
      <c r="D67" s="22" t="s">
        <v>108</v>
      </c>
      <c r="E67" s="6">
        <v>10000</v>
      </c>
      <c r="F67" s="6">
        <v>10000</v>
      </c>
      <c r="G67" s="6">
        <v>10000</v>
      </c>
      <c r="H67" s="6">
        <v>10000</v>
      </c>
    </row>
    <row r="68" spans="2:8" ht="15">
      <c r="B68" s="16" t="s">
        <v>102</v>
      </c>
      <c r="C68" s="13"/>
      <c r="D68" s="14" t="s">
        <v>109</v>
      </c>
      <c r="E68" s="5">
        <f>SUM(E64:E67)</f>
        <v>93800</v>
      </c>
      <c r="F68" s="5">
        <f>SUM(F64:F67)</f>
        <v>552200</v>
      </c>
      <c r="G68" s="5">
        <f>SUM(G64:G67)</f>
        <v>552200</v>
      </c>
      <c r="H68" s="5">
        <f>SUM(H64:H67)</f>
        <v>594000</v>
      </c>
    </row>
    <row r="69" spans="2:4" ht="15">
      <c r="B69" s="16"/>
      <c r="C69" s="13"/>
      <c r="D69" s="14"/>
    </row>
    <row r="70" spans="2:8" ht="15" hidden="1">
      <c r="B70" s="21" t="s">
        <v>35</v>
      </c>
      <c r="C70" s="21" t="s">
        <v>89</v>
      </c>
      <c r="D70" s="22" t="s">
        <v>90</v>
      </c>
      <c r="E70" s="6">
        <v>15000</v>
      </c>
      <c r="F70" s="6">
        <v>15000</v>
      </c>
      <c r="G70" s="6">
        <v>15000</v>
      </c>
      <c r="H70" s="6">
        <v>15000</v>
      </c>
    </row>
    <row r="71" spans="2:8" ht="15" hidden="1">
      <c r="B71" s="21" t="s">
        <v>35</v>
      </c>
      <c r="C71" s="21" t="s">
        <v>110</v>
      </c>
      <c r="D71" s="22" t="s">
        <v>111</v>
      </c>
      <c r="E71" s="6">
        <v>50000</v>
      </c>
      <c r="F71" s="6">
        <v>50000</v>
      </c>
      <c r="G71" s="6">
        <v>50000</v>
      </c>
      <c r="H71" s="6">
        <v>50000</v>
      </c>
    </row>
    <row r="72" spans="2:8" ht="15" hidden="1">
      <c r="B72" s="21" t="s">
        <v>35</v>
      </c>
      <c r="C72" s="21" t="s">
        <v>91</v>
      </c>
      <c r="D72" s="22" t="s">
        <v>92</v>
      </c>
      <c r="E72" s="6">
        <v>10000</v>
      </c>
      <c r="F72" s="6">
        <v>10000</v>
      </c>
      <c r="G72" s="6">
        <v>10000</v>
      </c>
      <c r="H72" s="6">
        <v>10000</v>
      </c>
    </row>
    <row r="73" spans="2:8" ht="15" hidden="1">
      <c r="B73" s="21" t="s">
        <v>35</v>
      </c>
      <c r="C73" s="21" t="s">
        <v>112</v>
      </c>
      <c r="D73" s="22" t="s">
        <v>113</v>
      </c>
      <c r="E73" s="6">
        <v>135000</v>
      </c>
      <c r="F73" s="6">
        <v>135000</v>
      </c>
      <c r="G73" s="6">
        <v>135000</v>
      </c>
      <c r="H73" s="6">
        <v>135000</v>
      </c>
    </row>
    <row r="74" spans="2:8" ht="15" hidden="1">
      <c r="B74" s="21" t="s">
        <v>35</v>
      </c>
      <c r="C74" s="21" t="s">
        <v>114</v>
      </c>
      <c r="D74" s="22" t="s">
        <v>115</v>
      </c>
      <c r="E74" s="6">
        <v>1000</v>
      </c>
      <c r="F74" s="6">
        <v>3000</v>
      </c>
      <c r="G74" s="6">
        <v>3000</v>
      </c>
      <c r="H74" s="6">
        <v>3000</v>
      </c>
    </row>
    <row r="75" spans="2:8" ht="15" hidden="1">
      <c r="B75" s="21" t="s">
        <v>35</v>
      </c>
      <c r="C75" s="21" t="s">
        <v>116</v>
      </c>
      <c r="D75" s="22" t="s">
        <v>117</v>
      </c>
      <c r="E75" s="6">
        <v>18000</v>
      </c>
      <c r="F75" s="6">
        <v>20000</v>
      </c>
      <c r="G75" s="6">
        <v>20000</v>
      </c>
      <c r="H75" s="6">
        <v>20000</v>
      </c>
    </row>
    <row r="76" spans="2:8" ht="15" hidden="1">
      <c r="B76" s="21" t="s">
        <v>35</v>
      </c>
      <c r="C76" s="21" t="s">
        <v>118</v>
      </c>
      <c r="D76" s="22" t="s">
        <v>119</v>
      </c>
      <c r="E76" s="6">
        <v>13000</v>
      </c>
      <c r="F76" s="6">
        <v>0</v>
      </c>
      <c r="G76" s="6">
        <v>0</v>
      </c>
      <c r="H76" s="6">
        <v>0</v>
      </c>
    </row>
    <row r="77" spans="2:8" ht="15" hidden="1">
      <c r="B77" s="21" t="s">
        <v>35</v>
      </c>
      <c r="C77" s="21" t="s">
        <v>75</v>
      </c>
      <c r="D77" s="22" t="s">
        <v>76</v>
      </c>
      <c r="E77" s="6">
        <v>190000</v>
      </c>
      <c r="F77" s="6">
        <v>190000</v>
      </c>
      <c r="G77" s="6">
        <v>190000</v>
      </c>
      <c r="H77" s="6">
        <v>190000</v>
      </c>
    </row>
    <row r="78" spans="2:8" ht="15" hidden="1">
      <c r="B78" s="21" t="s">
        <v>35</v>
      </c>
      <c r="C78" s="21" t="s">
        <v>61</v>
      </c>
      <c r="D78" s="22" t="s">
        <v>62</v>
      </c>
      <c r="E78" s="6">
        <v>130000</v>
      </c>
      <c r="F78" s="6">
        <v>130000</v>
      </c>
      <c r="G78" s="6">
        <v>130000</v>
      </c>
      <c r="H78" s="6">
        <v>130000</v>
      </c>
    </row>
    <row r="79" spans="2:8" ht="15" hidden="1">
      <c r="B79" s="21" t="s">
        <v>35</v>
      </c>
      <c r="C79" s="21" t="s">
        <v>120</v>
      </c>
      <c r="D79" s="22" t="s">
        <v>121</v>
      </c>
      <c r="E79" s="6">
        <v>10000</v>
      </c>
      <c r="F79" s="6">
        <v>10000</v>
      </c>
      <c r="G79" s="6">
        <v>10000</v>
      </c>
      <c r="H79" s="6">
        <v>10000</v>
      </c>
    </row>
    <row r="80" spans="2:8" ht="15" hidden="1">
      <c r="B80" s="21" t="s">
        <v>35</v>
      </c>
      <c r="C80" s="21">
        <v>5182</v>
      </c>
      <c r="D80" s="22" t="s">
        <v>129</v>
      </c>
      <c r="H80" s="6"/>
    </row>
    <row r="81" spans="2:8" ht="15" hidden="1">
      <c r="B81" s="21" t="s">
        <v>35</v>
      </c>
      <c r="C81" s="21" t="s">
        <v>122</v>
      </c>
      <c r="D81" s="22" t="s">
        <v>123</v>
      </c>
      <c r="E81" s="6">
        <v>1000</v>
      </c>
      <c r="F81" s="6">
        <v>1000</v>
      </c>
      <c r="G81" s="6">
        <v>1000</v>
      </c>
      <c r="H81" s="6">
        <v>1000</v>
      </c>
    </row>
    <row r="82" spans="2:8" ht="15" hidden="1">
      <c r="B82" s="21" t="s">
        <v>35</v>
      </c>
      <c r="C82" s="21" t="s">
        <v>124</v>
      </c>
      <c r="D82" s="22" t="s">
        <v>125</v>
      </c>
      <c r="E82" s="6">
        <v>41000</v>
      </c>
      <c r="F82" s="6">
        <v>41000</v>
      </c>
      <c r="G82" s="6">
        <v>41000</v>
      </c>
      <c r="H82" s="6">
        <v>41000</v>
      </c>
    </row>
    <row r="83" spans="2:8" ht="15" hidden="1">
      <c r="B83" s="21" t="s">
        <v>35</v>
      </c>
      <c r="C83" s="21">
        <v>5366</v>
      </c>
      <c r="D83" s="22" t="s">
        <v>128</v>
      </c>
      <c r="E83" s="6">
        <v>0</v>
      </c>
      <c r="F83" s="6">
        <v>17770</v>
      </c>
      <c r="G83" s="6">
        <v>17770</v>
      </c>
      <c r="H83" s="6">
        <v>17770</v>
      </c>
    </row>
    <row r="84" spans="2:8" ht="15">
      <c r="B84" s="16" t="s">
        <v>35</v>
      </c>
      <c r="C84" s="13"/>
      <c r="D84" s="14" t="s">
        <v>44</v>
      </c>
      <c r="E84" s="5">
        <f>SUM(E70:E83)</f>
        <v>614000</v>
      </c>
      <c r="F84" s="5">
        <f>SUM(F70:F83)</f>
        <v>622770</v>
      </c>
      <c r="G84" s="5">
        <f>SUM(G70:G83)</f>
        <v>622770</v>
      </c>
      <c r="H84" s="5">
        <f>SUM(H70:H83)</f>
        <v>622770</v>
      </c>
    </row>
    <row r="85" spans="2:4" ht="15">
      <c r="B85" s="12"/>
      <c r="C85" s="12"/>
      <c r="D85" s="12"/>
    </row>
    <row r="86" spans="2:8" ht="15" hidden="1">
      <c r="B86" s="21">
        <v>6310</v>
      </c>
      <c r="C86" s="21">
        <v>5163</v>
      </c>
      <c r="D86" s="22" t="s">
        <v>130</v>
      </c>
      <c r="E86" s="6">
        <v>5000</v>
      </c>
      <c r="F86" s="6">
        <v>10000</v>
      </c>
      <c r="G86" s="6">
        <v>10001</v>
      </c>
      <c r="H86" s="6">
        <v>10000</v>
      </c>
    </row>
    <row r="87" spans="2:8" ht="15">
      <c r="B87" s="16">
        <v>6310</v>
      </c>
      <c r="C87" s="13"/>
      <c r="D87" s="14" t="s">
        <v>131</v>
      </c>
      <c r="E87" s="5">
        <f>SUM(E86)</f>
        <v>5000</v>
      </c>
      <c r="F87" s="5">
        <f>SUM(F86)</f>
        <v>10000</v>
      </c>
      <c r="G87" s="5">
        <f>SUM(G86)</f>
        <v>10001</v>
      </c>
      <c r="H87" s="5">
        <f>SUM(H86)</f>
        <v>10000</v>
      </c>
    </row>
    <row r="88" spans="2:8" ht="15.75" thickBot="1">
      <c r="B88" s="23"/>
      <c r="C88" s="23"/>
      <c r="D88" s="24"/>
      <c r="E88" s="25"/>
      <c r="F88" s="25"/>
      <c r="G88" s="25"/>
      <c r="H88" s="25"/>
    </row>
    <row r="89" spans="2:8" ht="15.75" thickTop="1">
      <c r="B89" s="16"/>
      <c r="C89" s="13"/>
      <c r="D89" s="14" t="s">
        <v>132</v>
      </c>
      <c r="E89" s="5">
        <f>E87+E84+E68+E62+E55+E49+E42+E38+E35+E28+E24+E21+E17+E14+E11</f>
        <v>3301650</v>
      </c>
      <c r="F89" s="5">
        <f>F87+F84+F68+F62+F55+F49+F42+F38+F35+F31+F28+F24+F21+F17+F14+F11</f>
        <v>2765030</v>
      </c>
      <c r="G89" s="5">
        <f>G87+G84+G68+G62+G55+G49+G42+G38+G35+G31+G28+G24+G21+G17+G14+G11</f>
        <v>2161031</v>
      </c>
      <c r="H89" s="5">
        <f>H87+H84+H68+H62+H55+H49+H42+H38+H35+H31+H28+H24+H21+H17+H14+H11</f>
        <v>4779370</v>
      </c>
    </row>
    <row r="96" spans="3:5" ht="15">
      <c r="C96" s="26"/>
      <c r="E96" s="27" t="s">
        <v>139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3"/>
  <sheetViews>
    <sheetView zoomScale="115" zoomScaleNormal="115" zoomScalePageLayoutView="0" workbookViewId="0" topLeftCell="A1">
      <selection activeCell="G58" sqref="G58"/>
    </sheetView>
  </sheetViews>
  <sheetFormatPr defaultColWidth="9.140625" defaultRowHeight="15"/>
  <cols>
    <col min="1" max="1" width="3.7109375" style="26" customWidth="1"/>
    <col min="2" max="3" width="9.140625" style="26" customWidth="1"/>
    <col min="4" max="4" width="37.421875" style="26" customWidth="1"/>
    <col min="5" max="5" width="20.8515625" style="26" customWidth="1"/>
    <col min="6" max="16384" width="9.140625" style="26" customWidth="1"/>
  </cols>
  <sheetData>
    <row r="1" ht="21">
      <c r="D1" s="76" t="s">
        <v>194</v>
      </c>
    </row>
    <row r="2" spans="3:4" ht="11.25">
      <c r="C2" s="14"/>
      <c r="D2" s="14"/>
    </row>
    <row r="3" spans="2:4" ht="11.25">
      <c r="B3" s="14" t="s">
        <v>160</v>
      </c>
      <c r="C3" s="41"/>
      <c r="D3" s="41"/>
    </row>
    <row r="4" spans="2:4" ht="11.25">
      <c r="B4" s="42"/>
      <c r="C4" s="42"/>
      <c r="D4" s="14" t="s">
        <v>59</v>
      </c>
    </row>
    <row r="5" spans="2:5" ht="11.25">
      <c r="B5" s="16" t="s">
        <v>50</v>
      </c>
      <c r="C5" s="16" t="s">
        <v>51</v>
      </c>
      <c r="D5" s="14" t="s">
        <v>59</v>
      </c>
      <c r="E5" s="50"/>
    </row>
    <row r="6" spans="2:5" ht="12" thickBot="1">
      <c r="B6" s="18" t="s">
        <v>52</v>
      </c>
      <c r="C6" s="18" t="s">
        <v>53</v>
      </c>
      <c r="D6" s="19" t="s">
        <v>59</v>
      </c>
      <c r="E6" s="51"/>
    </row>
    <row r="7" spans="2:5" ht="12" hidden="1" thickTop="1">
      <c r="B7" s="21" t="s">
        <v>60</v>
      </c>
      <c r="C7" s="21" t="s">
        <v>143</v>
      </c>
      <c r="D7" s="22" t="s">
        <v>144</v>
      </c>
      <c r="E7" s="40">
        <v>2000000</v>
      </c>
    </row>
    <row r="8" spans="2:5" ht="11.25" hidden="1">
      <c r="B8" s="21" t="s">
        <v>60</v>
      </c>
      <c r="C8" s="21" t="s">
        <v>61</v>
      </c>
      <c r="D8" s="22" t="s">
        <v>62</v>
      </c>
      <c r="E8" s="40">
        <v>50000</v>
      </c>
    </row>
    <row r="9" spans="2:5" ht="11.25" hidden="1">
      <c r="B9" s="21" t="s">
        <v>60</v>
      </c>
      <c r="C9" s="21">
        <v>5169</v>
      </c>
      <c r="D9" s="22" t="s">
        <v>134</v>
      </c>
      <c r="E9" s="40">
        <v>20000</v>
      </c>
    </row>
    <row r="10" spans="2:5" ht="12" thickTop="1">
      <c r="B10" s="16" t="s">
        <v>60</v>
      </c>
      <c r="C10" s="42"/>
      <c r="D10" s="14" t="s">
        <v>63</v>
      </c>
      <c r="E10" s="44">
        <f>'výdaje rozepsané'!E10</f>
        <v>3350000</v>
      </c>
    </row>
    <row r="11" spans="2:5" ht="5.25" customHeight="1">
      <c r="B11" s="16"/>
      <c r="C11" s="42"/>
      <c r="D11" s="14"/>
      <c r="E11" s="40"/>
    </row>
    <row r="12" spans="2:5" ht="11.25" hidden="1">
      <c r="B12" s="21" t="s">
        <v>64</v>
      </c>
      <c r="C12" s="21" t="s">
        <v>65</v>
      </c>
      <c r="D12" s="22" t="s">
        <v>66</v>
      </c>
      <c r="E12" s="40">
        <v>11250</v>
      </c>
    </row>
    <row r="13" spans="2:5" ht="11.25">
      <c r="B13" s="16">
        <v>2292</v>
      </c>
      <c r="C13" s="42"/>
      <c r="D13" s="14" t="s">
        <v>180</v>
      </c>
      <c r="E13" s="43">
        <f>'výdaje rozepsané'!E13</f>
        <v>14000</v>
      </c>
    </row>
    <row r="14" spans="2:5" ht="3.75" customHeight="1">
      <c r="B14" s="16"/>
      <c r="C14" s="42"/>
      <c r="D14" s="14"/>
      <c r="E14" s="40"/>
    </row>
    <row r="15" spans="2:5" ht="11.25" hidden="1">
      <c r="B15" s="21" t="s">
        <v>68</v>
      </c>
      <c r="C15" s="21" t="s">
        <v>69</v>
      </c>
      <c r="D15" s="22" t="s">
        <v>70</v>
      </c>
      <c r="E15" s="40">
        <v>120000</v>
      </c>
    </row>
    <row r="16" spans="2:5" ht="11.25">
      <c r="B16" s="16" t="s">
        <v>68</v>
      </c>
      <c r="C16" s="42"/>
      <c r="D16" s="14" t="s">
        <v>159</v>
      </c>
      <c r="E16" s="43">
        <f>'výdaje rozepsané'!E16</f>
        <v>120000</v>
      </c>
    </row>
    <row r="17" spans="2:5" ht="4.5" customHeight="1">
      <c r="B17" s="16"/>
      <c r="C17" s="42"/>
      <c r="D17" s="14"/>
      <c r="E17" s="40"/>
    </row>
    <row r="18" spans="2:5" ht="11.25" hidden="1">
      <c r="B18" s="21" t="s">
        <v>74</v>
      </c>
      <c r="C18" s="21" t="s">
        <v>75</v>
      </c>
      <c r="D18" s="22" t="s">
        <v>76</v>
      </c>
      <c r="E18" s="40">
        <v>5000</v>
      </c>
    </row>
    <row r="19" spans="2:5" ht="11.25" hidden="1">
      <c r="B19" s="21" t="s">
        <v>74</v>
      </c>
      <c r="C19" s="21" t="s">
        <v>77</v>
      </c>
      <c r="D19" s="22" t="s">
        <v>78</v>
      </c>
      <c r="E19" s="40"/>
    </row>
    <row r="20" spans="2:5" ht="11.25">
      <c r="B20" s="16" t="s">
        <v>74</v>
      </c>
      <c r="C20" s="42"/>
      <c r="D20" s="14" t="s">
        <v>79</v>
      </c>
      <c r="E20" s="43">
        <f>'výdaje rozepsané'!E20</f>
        <v>10000</v>
      </c>
    </row>
    <row r="21" spans="2:5" ht="7.5" customHeight="1">
      <c r="B21" s="16"/>
      <c r="C21" s="42"/>
      <c r="D21" s="14"/>
      <c r="E21" s="40"/>
    </row>
    <row r="22" spans="2:5" ht="11.25" hidden="1">
      <c r="B22" s="21">
        <v>3326</v>
      </c>
      <c r="C22" s="21">
        <v>5171</v>
      </c>
      <c r="D22" s="22" t="s">
        <v>152</v>
      </c>
      <c r="E22" s="40">
        <v>0</v>
      </c>
    </row>
    <row r="23" spans="2:5" ht="11.25" hidden="1">
      <c r="B23" s="21">
        <v>3326</v>
      </c>
      <c r="C23" s="21"/>
      <c r="D23" s="22" t="s">
        <v>152</v>
      </c>
      <c r="E23" s="40"/>
    </row>
    <row r="24" spans="2:5" ht="11.25" hidden="1">
      <c r="B24" s="21" t="s">
        <v>80</v>
      </c>
      <c r="C24" s="21" t="s">
        <v>61</v>
      </c>
      <c r="D24" s="22" t="s">
        <v>62</v>
      </c>
      <c r="E24" s="40">
        <v>5000</v>
      </c>
    </row>
    <row r="25" spans="2:5" ht="11.25">
      <c r="B25" s="16" t="s">
        <v>80</v>
      </c>
      <c r="C25" s="42"/>
      <c r="D25" s="14" t="s">
        <v>81</v>
      </c>
      <c r="E25" s="43">
        <f>'výdaje rozepsané'!E28</f>
        <v>15000</v>
      </c>
    </row>
    <row r="26" spans="2:5" ht="5.25" customHeight="1">
      <c r="B26" s="16"/>
      <c r="C26" s="42"/>
      <c r="D26" s="14"/>
      <c r="E26" s="40"/>
    </row>
    <row r="27" spans="2:5" ht="11.25" hidden="1">
      <c r="B27" s="21" t="s">
        <v>82</v>
      </c>
      <c r="C27" s="21" t="s">
        <v>61</v>
      </c>
      <c r="D27" s="22" t="s">
        <v>62</v>
      </c>
      <c r="E27" s="40">
        <v>100000</v>
      </c>
    </row>
    <row r="28" spans="2:5" ht="11.25" hidden="1">
      <c r="B28" s="21" t="s">
        <v>82</v>
      </c>
      <c r="C28" s="21" t="s">
        <v>77</v>
      </c>
      <c r="D28" s="22" t="s">
        <v>78</v>
      </c>
      <c r="E28" s="40">
        <v>50000</v>
      </c>
    </row>
    <row r="29" spans="2:5" ht="11.25">
      <c r="B29" s="16" t="s">
        <v>82</v>
      </c>
      <c r="C29" s="42"/>
      <c r="D29" s="14" t="s">
        <v>83</v>
      </c>
      <c r="E29" s="43">
        <f>'výdaje rozepsané'!E32</f>
        <v>49999</v>
      </c>
    </row>
    <row r="30" spans="2:5" ht="3" customHeight="1">
      <c r="B30" s="16"/>
      <c r="C30" s="16"/>
      <c r="D30" s="14"/>
      <c r="E30" s="40"/>
    </row>
    <row r="31" spans="2:5" ht="11.25" hidden="1">
      <c r="B31" s="21">
        <v>3429</v>
      </c>
      <c r="C31" s="21">
        <v>5339</v>
      </c>
      <c r="D31" s="22" t="s">
        <v>78</v>
      </c>
      <c r="E31" s="40">
        <v>20000</v>
      </c>
    </row>
    <row r="32" spans="2:5" ht="11.25">
      <c r="B32" s="16">
        <v>3429</v>
      </c>
      <c r="C32" s="42"/>
      <c r="D32" s="14" t="s">
        <v>135</v>
      </c>
      <c r="E32" s="43">
        <f>'výdaje rozepsané'!E35</f>
        <v>20000</v>
      </c>
    </row>
    <row r="33" spans="2:5" ht="3.75" customHeight="1">
      <c r="B33" s="16"/>
      <c r="C33" s="42"/>
      <c r="D33" s="14"/>
      <c r="E33" s="40"/>
    </row>
    <row r="34" spans="2:5" ht="11.25" hidden="1">
      <c r="B34" s="21" t="s">
        <v>84</v>
      </c>
      <c r="C34" s="21" t="s">
        <v>61</v>
      </c>
      <c r="D34" s="22" t="s">
        <v>62</v>
      </c>
      <c r="E34" s="40">
        <v>15000</v>
      </c>
    </row>
    <row r="35" spans="2:5" ht="11.25" hidden="1">
      <c r="B35" s="21" t="s">
        <v>84</v>
      </c>
      <c r="C35" s="21" t="s">
        <v>72</v>
      </c>
      <c r="D35" s="22" t="s">
        <v>73</v>
      </c>
      <c r="E35" s="40">
        <v>10000</v>
      </c>
    </row>
    <row r="36" spans="2:5" ht="15" customHeight="1">
      <c r="B36" s="16">
        <v>3613</v>
      </c>
      <c r="C36" s="21"/>
      <c r="D36" s="14" t="s">
        <v>182</v>
      </c>
      <c r="E36" s="44">
        <v>150000</v>
      </c>
    </row>
    <row r="37" spans="2:5" ht="5.25" customHeight="1">
      <c r="B37" s="21"/>
      <c r="C37" s="21"/>
      <c r="D37" s="22"/>
      <c r="E37" s="40"/>
    </row>
    <row r="38" spans="2:5" ht="11.25">
      <c r="B38" s="16" t="s">
        <v>84</v>
      </c>
      <c r="C38" s="42"/>
      <c r="D38" s="14" t="s">
        <v>85</v>
      </c>
      <c r="E38" s="43">
        <f>'výdaje rozepsané'!E41</f>
        <v>20000</v>
      </c>
    </row>
    <row r="39" spans="2:5" ht="15.75" customHeight="1">
      <c r="B39" s="16">
        <v>3412</v>
      </c>
      <c r="C39" s="42"/>
      <c r="D39" s="14" t="s">
        <v>196</v>
      </c>
      <c r="E39" s="44">
        <v>250000</v>
      </c>
    </row>
    <row r="40" spans="2:5" ht="11.25" hidden="1">
      <c r="B40" s="21">
        <v>3635</v>
      </c>
      <c r="C40" s="21">
        <v>6119</v>
      </c>
      <c r="D40" s="22" t="s">
        <v>136</v>
      </c>
      <c r="E40" s="40">
        <v>130000</v>
      </c>
    </row>
    <row r="41" spans="2:5" ht="14.25" customHeight="1">
      <c r="B41" s="16">
        <v>3635</v>
      </c>
      <c r="C41" s="42"/>
      <c r="D41" s="14" t="s">
        <v>126</v>
      </c>
      <c r="E41" s="43">
        <v>120000</v>
      </c>
    </row>
    <row r="42" spans="2:5" ht="0.75" customHeight="1">
      <c r="B42" s="16"/>
      <c r="C42" s="42"/>
      <c r="D42" s="14"/>
      <c r="E42" s="40"/>
    </row>
    <row r="43" spans="2:5" ht="11.25" hidden="1">
      <c r="B43" s="21">
        <v>3639</v>
      </c>
      <c r="C43" s="21">
        <v>6121</v>
      </c>
      <c r="D43" s="22" t="s">
        <v>153</v>
      </c>
      <c r="E43" s="40">
        <v>0</v>
      </c>
    </row>
    <row r="44" spans="2:5" ht="11.25" hidden="1">
      <c r="B44" s="16">
        <v>3639</v>
      </c>
      <c r="C44" s="42"/>
      <c r="D44" s="14"/>
      <c r="E44" s="40"/>
    </row>
    <row r="45" spans="2:5" ht="11.25" hidden="1">
      <c r="B45" s="21">
        <v>3722</v>
      </c>
      <c r="C45" s="21">
        <v>5169</v>
      </c>
      <c r="D45" s="21" t="s">
        <v>137</v>
      </c>
      <c r="E45" s="40">
        <v>300000</v>
      </c>
    </row>
    <row r="46" spans="2:5" ht="11.25" hidden="1">
      <c r="B46" s="21" t="s">
        <v>86</v>
      </c>
      <c r="C46" s="21" t="s">
        <v>72</v>
      </c>
      <c r="D46" s="22" t="s">
        <v>73</v>
      </c>
      <c r="E46" s="40">
        <v>5000</v>
      </c>
    </row>
    <row r="47" spans="2:5" ht="11.25">
      <c r="B47" s="16" t="s">
        <v>86</v>
      </c>
      <c r="C47" s="42"/>
      <c r="D47" s="14" t="s">
        <v>87</v>
      </c>
      <c r="E47" s="43">
        <f>'výdaje rozepsané'!E49</f>
        <v>500000</v>
      </c>
    </row>
    <row r="48" spans="2:5" ht="6" customHeight="1">
      <c r="B48" s="16"/>
      <c r="C48" s="42"/>
      <c r="D48" s="14"/>
      <c r="E48" s="40"/>
    </row>
    <row r="49" spans="2:5" ht="11.25" hidden="1">
      <c r="B49" s="21" t="s">
        <v>88</v>
      </c>
      <c r="C49" s="21" t="s">
        <v>89</v>
      </c>
      <c r="D49" s="22" t="s">
        <v>90</v>
      </c>
      <c r="E49" s="40">
        <v>60000</v>
      </c>
    </row>
    <row r="50" spans="2:5" ht="11.25" hidden="1">
      <c r="B50" s="21"/>
      <c r="C50" s="21">
        <v>5137</v>
      </c>
      <c r="D50" s="21" t="s">
        <v>154</v>
      </c>
      <c r="E50" s="40">
        <v>10000</v>
      </c>
    </row>
    <row r="51" spans="2:5" ht="11.25" hidden="1">
      <c r="B51" s="21" t="s">
        <v>88</v>
      </c>
      <c r="C51" s="21" t="s">
        <v>91</v>
      </c>
      <c r="D51" s="22" t="s">
        <v>92</v>
      </c>
      <c r="E51" s="40">
        <v>10000</v>
      </c>
    </row>
    <row r="52" spans="2:5" ht="11.25" hidden="1">
      <c r="B52" s="21" t="s">
        <v>88</v>
      </c>
      <c r="C52" s="21" t="s">
        <v>93</v>
      </c>
      <c r="D52" s="22" t="s">
        <v>94</v>
      </c>
      <c r="E52" s="40">
        <v>10000</v>
      </c>
    </row>
    <row r="53" spans="2:5" ht="11.25" hidden="1">
      <c r="B53" s="21" t="s">
        <v>88</v>
      </c>
      <c r="C53" s="21" t="s">
        <v>75</v>
      </c>
      <c r="D53" s="22" t="s">
        <v>76</v>
      </c>
      <c r="E53" s="40">
        <v>100000</v>
      </c>
    </row>
    <row r="54" spans="2:5" ht="11.25" hidden="1">
      <c r="B54" s="21" t="s">
        <v>88</v>
      </c>
      <c r="C54" s="21" t="s">
        <v>61</v>
      </c>
      <c r="D54" s="21" t="s">
        <v>156</v>
      </c>
      <c r="E54" s="40">
        <v>10000</v>
      </c>
    </row>
    <row r="55" spans="2:5" ht="11.25">
      <c r="B55" s="16" t="s">
        <v>88</v>
      </c>
      <c r="C55" s="42"/>
      <c r="D55" s="14" t="s">
        <v>95</v>
      </c>
      <c r="E55" s="43">
        <f>'výdaje rozepsané'!E57</f>
        <v>160000</v>
      </c>
    </row>
    <row r="56" spans="2:5" ht="6.75" customHeight="1">
      <c r="B56" s="16"/>
      <c r="C56" s="42"/>
      <c r="D56" s="14"/>
      <c r="E56" s="40"/>
    </row>
    <row r="57" spans="2:5" ht="11.25" hidden="1">
      <c r="B57" s="21" t="s">
        <v>96</v>
      </c>
      <c r="C57" s="21" t="s">
        <v>97</v>
      </c>
      <c r="D57" s="22" t="s">
        <v>98</v>
      </c>
      <c r="E57" s="40">
        <v>10000</v>
      </c>
    </row>
    <row r="58" spans="2:5" ht="11.25">
      <c r="B58" s="16" t="s">
        <v>96</v>
      </c>
      <c r="C58" s="42"/>
      <c r="D58" s="14" t="s">
        <v>99</v>
      </c>
      <c r="E58" s="43">
        <f>'výdaje rozepsané'!E60</f>
        <v>10000</v>
      </c>
    </row>
    <row r="59" spans="2:5" ht="5.25" customHeight="1">
      <c r="B59" s="16"/>
      <c r="C59" s="42"/>
      <c r="D59" s="14"/>
      <c r="E59" s="40"/>
    </row>
    <row r="60" spans="2:5" ht="11.25" hidden="1">
      <c r="B60" s="21">
        <v>5512</v>
      </c>
      <c r="C60" s="21">
        <v>5137</v>
      </c>
      <c r="D60" s="21" t="s">
        <v>145</v>
      </c>
      <c r="E60" s="40">
        <v>10000</v>
      </c>
    </row>
    <row r="61" spans="2:5" ht="11.25" hidden="1">
      <c r="B61" s="21" t="s">
        <v>100</v>
      </c>
      <c r="C61" s="21" t="s">
        <v>91</v>
      </c>
      <c r="D61" s="22" t="s">
        <v>92</v>
      </c>
      <c r="E61" s="40">
        <v>10000</v>
      </c>
    </row>
    <row r="62" spans="2:5" ht="11.25" hidden="1">
      <c r="B62" s="21" t="s">
        <v>100</v>
      </c>
      <c r="C62" s="21" t="s">
        <v>93</v>
      </c>
      <c r="D62" s="22" t="s">
        <v>94</v>
      </c>
      <c r="E62" s="40">
        <v>3000</v>
      </c>
    </row>
    <row r="63" spans="2:5" ht="11.25" hidden="1">
      <c r="B63" s="21">
        <v>5512</v>
      </c>
      <c r="C63" s="21">
        <v>5169</v>
      </c>
      <c r="D63" s="21" t="s">
        <v>137</v>
      </c>
      <c r="E63" s="40">
        <v>5000</v>
      </c>
    </row>
    <row r="64" spans="2:5" ht="11.25" hidden="1">
      <c r="B64" s="21">
        <v>5512</v>
      </c>
      <c r="C64" s="21">
        <v>5171</v>
      </c>
      <c r="D64" s="21" t="s">
        <v>156</v>
      </c>
      <c r="E64" s="40">
        <v>30000</v>
      </c>
    </row>
    <row r="65" spans="2:5" ht="11.25" hidden="1">
      <c r="B65" s="21">
        <v>5512</v>
      </c>
      <c r="C65" s="21">
        <v>5175</v>
      </c>
      <c r="D65" s="21" t="s">
        <v>157</v>
      </c>
      <c r="E65" s="40">
        <v>3000</v>
      </c>
    </row>
    <row r="66" spans="2:5" ht="11.25" hidden="1">
      <c r="B66" s="21">
        <v>5512</v>
      </c>
      <c r="C66" s="21">
        <v>5362</v>
      </c>
      <c r="D66" s="21" t="s">
        <v>138</v>
      </c>
      <c r="E66" s="40"/>
    </row>
    <row r="67" spans="2:5" ht="11.25">
      <c r="B67" s="16" t="s">
        <v>100</v>
      </c>
      <c r="C67" s="42"/>
      <c r="D67" s="14" t="s">
        <v>101</v>
      </c>
      <c r="E67" s="43">
        <f>'výdaje rozepsané'!E69</f>
        <v>30000</v>
      </c>
    </row>
    <row r="68" spans="2:5" ht="7.5" customHeight="1">
      <c r="B68" s="16"/>
      <c r="C68" s="42"/>
      <c r="D68" s="14"/>
      <c r="E68" s="40"/>
    </row>
    <row r="69" spans="2:5" ht="11.25" hidden="1">
      <c r="B69" s="21">
        <v>6112</v>
      </c>
      <c r="C69" s="21">
        <v>5023</v>
      </c>
      <c r="D69" s="22" t="s">
        <v>127</v>
      </c>
      <c r="E69" s="40">
        <v>540000</v>
      </c>
    </row>
    <row r="70" spans="2:5" ht="11.25" hidden="1">
      <c r="B70" s="21" t="s">
        <v>102</v>
      </c>
      <c r="C70" s="21" t="s">
        <v>103</v>
      </c>
      <c r="D70" s="22" t="s">
        <v>104</v>
      </c>
      <c r="E70" s="40">
        <v>73000</v>
      </c>
    </row>
    <row r="71" spans="2:5" ht="11.25" hidden="1">
      <c r="B71" s="21" t="s">
        <v>102</v>
      </c>
      <c r="C71" s="21" t="s">
        <v>105</v>
      </c>
      <c r="D71" s="22" t="s">
        <v>106</v>
      </c>
      <c r="E71" s="40">
        <v>22000</v>
      </c>
    </row>
    <row r="72" spans="2:5" ht="11.25" hidden="1">
      <c r="B72" s="21" t="s">
        <v>102</v>
      </c>
      <c r="C72" s="21" t="s">
        <v>107</v>
      </c>
      <c r="D72" s="22" t="s">
        <v>108</v>
      </c>
      <c r="E72" s="40">
        <v>10000</v>
      </c>
    </row>
    <row r="73" spans="2:5" ht="11.25">
      <c r="B73" s="16" t="s">
        <v>102</v>
      </c>
      <c r="C73" s="42"/>
      <c r="D73" s="14" t="s">
        <v>109</v>
      </c>
      <c r="E73" s="43">
        <f>'výdaje rozepsané'!E75</f>
        <v>1250000</v>
      </c>
    </row>
    <row r="74" spans="2:5" ht="11.25" hidden="1">
      <c r="B74" s="16"/>
      <c r="C74" s="42"/>
      <c r="D74" s="14"/>
      <c r="E74" s="43"/>
    </row>
    <row r="75" spans="2:5" ht="11.25" hidden="1">
      <c r="B75" s="16"/>
      <c r="C75" s="42"/>
      <c r="D75" s="14"/>
      <c r="E75" s="43"/>
    </row>
    <row r="76" spans="2:5" ht="11.25" hidden="1">
      <c r="B76" s="16"/>
      <c r="C76" s="42"/>
      <c r="D76" s="14"/>
      <c r="E76" s="43"/>
    </row>
    <row r="77" spans="2:5" ht="11.25" hidden="1">
      <c r="B77" s="16"/>
      <c r="C77" s="42"/>
      <c r="D77" s="14"/>
      <c r="E77" s="43"/>
    </row>
    <row r="78" spans="2:5" ht="11.25" hidden="1">
      <c r="B78" s="16"/>
      <c r="C78" s="42"/>
      <c r="D78" s="14"/>
      <c r="E78" s="43"/>
    </row>
    <row r="79" spans="2:5" ht="11.25" hidden="1">
      <c r="B79" s="16"/>
      <c r="C79" s="42"/>
      <c r="D79" s="14"/>
      <c r="E79" s="43"/>
    </row>
    <row r="80" spans="2:5" ht="9.75" customHeight="1">
      <c r="B80" s="16"/>
      <c r="C80" s="42"/>
      <c r="D80" s="14"/>
      <c r="E80" s="43"/>
    </row>
    <row r="81" spans="2:5" ht="11.25" hidden="1">
      <c r="B81" s="16" t="s">
        <v>50</v>
      </c>
      <c r="C81" s="16" t="s">
        <v>51</v>
      </c>
      <c r="D81" s="14" t="s">
        <v>59</v>
      </c>
      <c r="E81" s="50" t="s">
        <v>158</v>
      </c>
    </row>
    <row r="82" spans="2:5" ht="12" hidden="1" thickBot="1">
      <c r="B82" s="18" t="s">
        <v>52</v>
      </c>
      <c r="C82" s="18" t="s">
        <v>53</v>
      </c>
      <c r="D82" s="19" t="s">
        <v>59</v>
      </c>
      <c r="E82" s="51">
        <v>2017</v>
      </c>
    </row>
    <row r="83" spans="2:5" ht="12" hidden="1" thickTop="1">
      <c r="B83" s="21" t="s">
        <v>35</v>
      </c>
      <c r="C83" s="21" t="s">
        <v>110</v>
      </c>
      <c r="D83" s="22" t="s">
        <v>111</v>
      </c>
      <c r="E83" s="40">
        <v>30000</v>
      </c>
    </row>
    <row r="84" spans="2:5" ht="11.25" hidden="1">
      <c r="B84" s="21" t="s">
        <v>35</v>
      </c>
      <c r="C84" s="21" t="s">
        <v>91</v>
      </c>
      <c r="D84" s="22" t="s">
        <v>92</v>
      </c>
      <c r="E84" s="40">
        <v>10000</v>
      </c>
    </row>
    <row r="85" spans="2:5" ht="11.25" hidden="1">
      <c r="B85" s="21" t="s">
        <v>35</v>
      </c>
      <c r="C85" s="21" t="s">
        <v>112</v>
      </c>
      <c r="D85" s="22" t="s">
        <v>113</v>
      </c>
      <c r="E85" s="40">
        <v>135000</v>
      </c>
    </row>
    <row r="86" spans="2:5" ht="11.25" hidden="1">
      <c r="B86" s="21" t="s">
        <v>35</v>
      </c>
      <c r="C86" s="21" t="s">
        <v>114</v>
      </c>
      <c r="D86" s="22" t="s">
        <v>115</v>
      </c>
      <c r="E86" s="40">
        <v>3000</v>
      </c>
    </row>
    <row r="87" spans="2:5" ht="11.25" hidden="1">
      <c r="B87" s="21" t="s">
        <v>35</v>
      </c>
      <c r="C87" s="21" t="s">
        <v>116</v>
      </c>
      <c r="D87" s="22" t="s">
        <v>117</v>
      </c>
      <c r="E87" s="40">
        <v>20000</v>
      </c>
    </row>
    <row r="88" spans="2:5" ht="11.25" hidden="1">
      <c r="B88" s="21" t="s">
        <v>35</v>
      </c>
      <c r="C88" s="21" t="s">
        <v>118</v>
      </c>
      <c r="D88" s="22" t="s">
        <v>119</v>
      </c>
      <c r="E88" s="40"/>
    </row>
    <row r="89" spans="2:5" ht="11.25" hidden="1">
      <c r="B89" s="21" t="s">
        <v>35</v>
      </c>
      <c r="C89" s="21" t="s">
        <v>75</v>
      </c>
      <c r="D89" s="22" t="s">
        <v>76</v>
      </c>
      <c r="E89" s="40">
        <v>200000</v>
      </c>
    </row>
    <row r="90" spans="2:5" ht="11.25" hidden="1">
      <c r="B90" s="21" t="s">
        <v>35</v>
      </c>
      <c r="C90" s="21" t="s">
        <v>61</v>
      </c>
      <c r="D90" s="22" t="s">
        <v>62</v>
      </c>
      <c r="E90" s="40">
        <v>100000</v>
      </c>
    </row>
    <row r="91" spans="2:5" ht="11.25" hidden="1">
      <c r="B91" s="21" t="s">
        <v>35</v>
      </c>
      <c r="C91" s="21" t="s">
        <v>120</v>
      </c>
      <c r="D91" s="22" t="s">
        <v>121</v>
      </c>
      <c r="E91" s="40">
        <v>15000</v>
      </c>
    </row>
    <row r="92" spans="2:5" ht="11.25" hidden="1">
      <c r="B92" s="21" t="s">
        <v>35</v>
      </c>
      <c r="C92" s="21">
        <v>5182</v>
      </c>
      <c r="D92" s="22" t="s">
        <v>129</v>
      </c>
      <c r="E92" s="40"/>
    </row>
    <row r="93" spans="2:5" ht="11.25" hidden="1">
      <c r="B93" s="21" t="s">
        <v>35</v>
      </c>
      <c r="C93" s="21" t="s">
        <v>122</v>
      </c>
      <c r="D93" s="22" t="s">
        <v>123</v>
      </c>
      <c r="E93" s="40">
        <v>1000</v>
      </c>
    </row>
    <row r="94" spans="2:5" ht="11.25" hidden="1">
      <c r="B94" s="21" t="s">
        <v>35</v>
      </c>
      <c r="C94" s="21" t="s">
        <v>124</v>
      </c>
      <c r="D94" s="22" t="s">
        <v>125</v>
      </c>
      <c r="E94" s="40">
        <v>41000</v>
      </c>
    </row>
    <row r="95" spans="2:5" ht="11.25" hidden="1">
      <c r="B95" s="21" t="s">
        <v>35</v>
      </c>
      <c r="C95" s="21">
        <v>5366</v>
      </c>
      <c r="D95" s="22" t="s">
        <v>128</v>
      </c>
      <c r="E95" s="40">
        <v>13000</v>
      </c>
    </row>
    <row r="96" spans="2:5" ht="11.25">
      <c r="B96" s="16" t="s">
        <v>35</v>
      </c>
      <c r="C96" s="42"/>
      <c r="D96" s="14" t="s">
        <v>44</v>
      </c>
      <c r="E96" s="43">
        <f>'výdaje rozepsané'!E97</f>
        <v>1950000</v>
      </c>
    </row>
    <row r="97" spans="2:5" ht="9" customHeight="1">
      <c r="B97" s="41"/>
      <c r="C97" s="41"/>
      <c r="D97" s="41"/>
      <c r="E97" s="40"/>
    </row>
    <row r="98" spans="2:5" ht="11.25" hidden="1">
      <c r="B98" s="21">
        <v>6310</v>
      </c>
      <c r="C98" s="21">
        <v>5163</v>
      </c>
      <c r="D98" s="22" t="s">
        <v>130</v>
      </c>
      <c r="E98" s="40">
        <v>10000</v>
      </c>
    </row>
    <row r="99" spans="2:5" ht="11.25">
      <c r="B99" s="16">
        <v>6310</v>
      </c>
      <c r="C99" s="42"/>
      <c r="D99" s="14" t="s">
        <v>131</v>
      </c>
      <c r="E99" s="43">
        <f>'výdaje rozepsané'!E100</f>
        <v>10000</v>
      </c>
    </row>
    <row r="100" spans="2:5" ht="12" thickBot="1">
      <c r="B100" s="23"/>
      <c r="C100" s="23"/>
      <c r="D100" s="24"/>
      <c r="E100" s="45"/>
    </row>
    <row r="101" spans="2:5" ht="16.5" thickBot="1" thickTop="1">
      <c r="B101" s="16"/>
      <c r="C101" s="42"/>
      <c r="E101" s="86">
        <f>E99+E96+E73+E67++E58+E55+E47+E41+E39+E38+E36+E32+E29+E25+E20+E16+E13+E10</f>
        <v>8028999</v>
      </c>
    </row>
    <row r="102" spans="4:5" ht="16.5" thickTop="1">
      <c r="D102" s="11" t="s">
        <v>132</v>
      </c>
      <c r="E102" s="52"/>
    </row>
    <row r="103" ht="11.25">
      <c r="E103" s="40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0"/>
  <sheetViews>
    <sheetView zoomScalePageLayoutView="0" workbookViewId="0" topLeftCell="A7">
      <selection activeCell="D1" sqref="D1"/>
    </sheetView>
  </sheetViews>
  <sheetFormatPr defaultColWidth="9.140625" defaultRowHeight="15"/>
  <cols>
    <col min="1" max="1" width="3.28125" style="9" customWidth="1"/>
    <col min="2" max="2" width="8.140625" style="9" customWidth="1"/>
    <col min="3" max="3" width="7.421875" style="9" customWidth="1"/>
    <col min="4" max="4" width="31.28125" style="9" customWidth="1"/>
    <col min="5" max="5" width="16.8515625" style="9" hidden="1" customWidth="1"/>
    <col min="6" max="6" width="0.13671875" style="9" customWidth="1"/>
    <col min="7" max="7" width="18.140625" style="9" customWidth="1"/>
    <col min="8" max="8" width="16.8515625" style="9" customWidth="1"/>
    <col min="9" max="16384" width="9.140625" style="9" customWidth="1"/>
  </cols>
  <sheetData>
    <row r="1" spans="4:6" ht="21">
      <c r="D1" s="76" t="s">
        <v>194</v>
      </c>
      <c r="E1" s="10"/>
      <c r="F1" s="10"/>
    </row>
    <row r="3" ht="15.75">
      <c r="B3" s="28" t="s">
        <v>49</v>
      </c>
    </row>
    <row r="6" spans="2:8" ht="15">
      <c r="B6" s="1" t="s">
        <v>50</v>
      </c>
      <c r="C6" s="1" t="s">
        <v>51</v>
      </c>
      <c r="G6" s="38"/>
      <c r="H6" s="38"/>
    </row>
    <row r="7" spans="2:8" ht="15.75" thickBot="1">
      <c r="B7" s="29" t="s">
        <v>52</v>
      </c>
      <c r="C7" s="29" t="s">
        <v>53</v>
      </c>
      <c r="D7" s="30"/>
      <c r="E7" s="46">
        <v>2017</v>
      </c>
      <c r="F7" s="46">
        <v>2020</v>
      </c>
      <c r="G7" s="46">
        <v>2021</v>
      </c>
      <c r="H7" s="46">
        <v>2022</v>
      </c>
    </row>
    <row r="8" spans="7:8" ht="15.75" thickTop="1">
      <c r="G8" s="6"/>
      <c r="H8" s="6"/>
    </row>
    <row r="9" spans="2:8" ht="15">
      <c r="B9" s="31" t="s">
        <v>0</v>
      </c>
      <c r="C9" s="31" t="s">
        <v>1</v>
      </c>
      <c r="D9" s="32" t="s">
        <v>2</v>
      </c>
      <c r="E9" s="32"/>
      <c r="F9" s="82">
        <v>850000</v>
      </c>
      <c r="G9" s="57">
        <v>850000</v>
      </c>
      <c r="H9" s="57">
        <v>700000</v>
      </c>
    </row>
    <row r="10" spans="2:8" ht="15">
      <c r="B10" s="31" t="s">
        <v>0</v>
      </c>
      <c r="C10" s="31" t="s">
        <v>3</v>
      </c>
      <c r="D10" s="32" t="s">
        <v>4</v>
      </c>
      <c r="E10" s="32"/>
      <c r="F10" s="82">
        <v>16000</v>
      </c>
      <c r="G10" s="57">
        <v>10000</v>
      </c>
      <c r="H10" s="57">
        <v>30000</v>
      </c>
    </row>
    <row r="11" spans="2:8" ht="15">
      <c r="B11" s="31" t="s">
        <v>0</v>
      </c>
      <c r="C11" s="31" t="s">
        <v>5</v>
      </c>
      <c r="D11" s="32" t="s">
        <v>6</v>
      </c>
      <c r="E11" s="32"/>
      <c r="F11" s="82">
        <v>650000</v>
      </c>
      <c r="G11" s="57">
        <v>550000</v>
      </c>
      <c r="H11" s="57">
        <v>810000</v>
      </c>
    </row>
    <row r="12" spans="2:8" ht="15">
      <c r="B12" s="31" t="s">
        <v>0</v>
      </c>
      <c r="C12" s="31" t="s">
        <v>7</v>
      </c>
      <c r="D12" s="32" t="s">
        <v>8</v>
      </c>
      <c r="E12" s="32"/>
      <c r="F12" s="82">
        <v>50000</v>
      </c>
      <c r="G12" s="57">
        <f>příjmy!E12</f>
        <v>26000</v>
      </c>
      <c r="H12" s="57">
        <v>26000</v>
      </c>
    </row>
    <row r="13" spans="2:8" ht="15">
      <c r="B13" s="31" t="s">
        <v>0</v>
      </c>
      <c r="C13" s="31" t="s">
        <v>9</v>
      </c>
      <c r="D13" s="32" t="s">
        <v>10</v>
      </c>
      <c r="E13" s="32"/>
      <c r="F13" s="82">
        <v>1400000</v>
      </c>
      <c r="G13" s="57">
        <v>1300000</v>
      </c>
      <c r="H13" s="57">
        <v>1750000</v>
      </c>
    </row>
    <row r="14" spans="2:8" ht="15">
      <c r="B14" s="31" t="s">
        <v>0</v>
      </c>
      <c r="C14" s="31" t="s">
        <v>11</v>
      </c>
      <c r="D14" s="32" t="s">
        <v>12</v>
      </c>
      <c r="E14" s="32"/>
      <c r="F14" s="82">
        <v>0</v>
      </c>
      <c r="G14" s="57">
        <f>příjmy!E14</f>
        <v>0</v>
      </c>
      <c r="H14" s="57">
        <v>0</v>
      </c>
    </row>
    <row r="15" spans="2:8" ht="15">
      <c r="B15" s="31" t="s">
        <v>0</v>
      </c>
      <c r="C15" s="31" t="s">
        <v>13</v>
      </c>
      <c r="D15" s="32" t="s">
        <v>14</v>
      </c>
      <c r="E15" s="32"/>
      <c r="F15" s="82">
        <v>319000</v>
      </c>
      <c r="G15" s="57">
        <f>příjmy!E15</f>
        <v>320000</v>
      </c>
      <c r="H15" s="57">
        <v>320000</v>
      </c>
    </row>
    <row r="16" spans="2:8" ht="15">
      <c r="B16" s="31" t="s">
        <v>0</v>
      </c>
      <c r="C16" s="31" t="s">
        <v>15</v>
      </c>
      <c r="D16" s="32" t="s">
        <v>16</v>
      </c>
      <c r="E16" s="32"/>
      <c r="F16" s="82">
        <v>12000</v>
      </c>
      <c r="G16" s="57">
        <f>příjmy!E16</f>
        <v>12000</v>
      </c>
      <c r="H16" s="57">
        <v>12000</v>
      </c>
    </row>
    <row r="17" spans="2:8" ht="15">
      <c r="B17" s="31" t="s">
        <v>0</v>
      </c>
      <c r="C17" s="31" t="s">
        <v>17</v>
      </c>
      <c r="D17" s="32" t="s">
        <v>18</v>
      </c>
      <c r="E17" s="32"/>
      <c r="F17" s="82">
        <v>0</v>
      </c>
      <c r="G17" s="57">
        <f>příjmy!E17</f>
        <v>0</v>
      </c>
      <c r="H17" s="57">
        <v>0</v>
      </c>
    </row>
    <row r="18" spans="2:8" ht="15">
      <c r="B18" s="31" t="s">
        <v>0</v>
      </c>
      <c r="C18" s="31" t="s">
        <v>19</v>
      </c>
      <c r="D18" s="32" t="s">
        <v>20</v>
      </c>
      <c r="E18" s="32"/>
      <c r="F18" s="82">
        <v>0</v>
      </c>
      <c r="G18" s="57">
        <f>příjmy!E18</f>
        <v>0</v>
      </c>
      <c r="H18" s="57">
        <v>0</v>
      </c>
    </row>
    <row r="19" spans="2:8" ht="15">
      <c r="B19" s="75" t="s">
        <v>0</v>
      </c>
      <c r="C19" s="31">
        <v>1381</v>
      </c>
      <c r="D19" s="39" t="s">
        <v>175</v>
      </c>
      <c r="E19" s="39"/>
      <c r="F19" s="80">
        <v>9000</v>
      </c>
      <c r="G19" s="57">
        <f>příjmy!E19</f>
        <v>25000</v>
      </c>
      <c r="H19" s="57">
        <v>25000</v>
      </c>
    </row>
    <row r="20" spans="2:8" ht="15">
      <c r="B20" s="31" t="s">
        <v>0</v>
      </c>
      <c r="C20" s="31" t="s">
        <v>21</v>
      </c>
      <c r="D20" s="32" t="s">
        <v>22</v>
      </c>
      <c r="E20" s="32"/>
      <c r="F20" s="82">
        <v>1000</v>
      </c>
      <c r="G20" s="57">
        <f>příjmy!E20</f>
        <v>1000</v>
      </c>
      <c r="H20" s="57">
        <v>1000</v>
      </c>
    </row>
    <row r="21" spans="2:8" ht="15">
      <c r="B21" s="31" t="s">
        <v>0</v>
      </c>
      <c r="C21" s="31" t="s">
        <v>23</v>
      </c>
      <c r="D21" s="32" t="s">
        <v>24</v>
      </c>
      <c r="E21" s="32"/>
      <c r="F21" s="82">
        <v>290000</v>
      </c>
      <c r="G21" s="57">
        <f>příjmy!E21</f>
        <v>300000</v>
      </c>
      <c r="H21" s="57">
        <v>300000</v>
      </c>
    </row>
    <row r="22" spans="2:8" ht="15">
      <c r="B22" s="75" t="s">
        <v>0</v>
      </c>
      <c r="C22" s="31">
        <v>4111</v>
      </c>
      <c r="D22" s="39" t="s">
        <v>176</v>
      </c>
      <c r="E22" s="39"/>
      <c r="F22" s="80">
        <v>0</v>
      </c>
      <c r="G22" s="57">
        <f>příjmy!E22</f>
        <v>72000</v>
      </c>
      <c r="H22" s="57">
        <v>72000</v>
      </c>
    </row>
    <row r="23" spans="2:8" ht="15">
      <c r="B23" s="31" t="s">
        <v>0</v>
      </c>
      <c r="C23" s="31" t="s">
        <v>25</v>
      </c>
      <c r="D23" s="32" t="s">
        <v>26</v>
      </c>
      <c r="E23" s="32"/>
      <c r="F23" s="82">
        <v>65000</v>
      </c>
      <c r="G23" s="57">
        <f>příjmy!E23</f>
        <v>71000</v>
      </c>
      <c r="H23" s="57">
        <v>71000</v>
      </c>
    </row>
    <row r="24" spans="2:8" ht="15">
      <c r="B24" s="31" t="s">
        <v>0</v>
      </c>
      <c r="C24" s="31" t="s">
        <v>27</v>
      </c>
      <c r="D24" s="39" t="s">
        <v>177</v>
      </c>
      <c r="E24" s="39"/>
      <c r="F24" s="80">
        <v>0</v>
      </c>
      <c r="G24" s="57">
        <f>příjmy!E24</f>
        <v>0</v>
      </c>
      <c r="H24" s="57">
        <v>0</v>
      </c>
    </row>
    <row r="25" spans="2:8" ht="15">
      <c r="B25" s="31" t="s">
        <v>0</v>
      </c>
      <c r="C25" s="31" t="s">
        <v>29</v>
      </c>
      <c r="D25" s="32" t="s">
        <v>30</v>
      </c>
      <c r="E25" s="32"/>
      <c r="F25" s="82">
        <v>0</v>
      </c>
      <c r="G25" s="57">
        <v>0</v>
      </c>
      <c r="H25" s="57">
        <v>0</v>
      </c>
    </row>
    <row r="26" spans="2:8" ht="15">
      <c r="B26" s="31" t="s">
        <v>0</v>
      </c>
      <c r="C26" s="31">
        <v>4222</v>
      </c>
      <c r="D26" s="39" t="s">
        <v>178</v>
      </c>
      <c r="E26" s="39"/>
      <c r="F26" s="80">
        <v>0</v>
      </c>
      <c r="G26" s="57">
        <f>příjmy!E25</f>
        <v>0</v>
      </c>
      <c r="H26" s="57">
        <v>0</v>
      </c>
    </row>
    <row r="27" spans="2:7" ht="15" customHeight="1">
      <c r="B27" s="31"/>
      <c r="C27" s="31"/>
      <c r="D27" s="39"/>
      <c r="E27" s="39"/>
      <c r="F27" s="80"/>
      <c r="G27" s="57"/>
    </row>
    <row r="28" spans="2:8" ht="15">
      <c r="B28" s="31" t="s">
        <v>31</v>
      </c>
      <c r="C28" s="31" t="s">
        <v>32</v>
      </c>
      <c r="D28" s="39" t="s">
        <v>162</v>
      </c>
      <c r="E28" s="39"/>
      <c r="F28" s="80">
        <v>333000</v>
      </c>
      <c r="G28" s="57">
        <f>příjmy!E27</f>
        <v>333000</v>
      </c>
      <c r="H28" s="57">
        <v>333000</v>
      </c>
    </row>
    <row r="29" spans="2:8" ht="15">
      <c r="B29" s="1" t="s">
        <v>31</v>
      </c>
      <c r="C29" s="2"/>
      <c r="D29" s="3" t="s">
        <v>34</v>
      </c>
      <c r="E29" s="3"/>
      <c r="F29" s="79">
        <v>333000</v>
      </c>
      <c r="G29" s="47">
        <f>příjmy!E28</f>
        <v>333000</v>
      </c>
      <c r="H29" s="47">
        <f>SUM(H28)</f>
        <v>333000</v>
      </c>
    </row>
    <row r="30" spans="2:8" ht="15">
      <c r="B30" s="1"/>
      <c r="C30" s="2"/>
      <c r="D30" s="3"/>
      <c r="E30" s="3"/>
      <c r="F30" s="79"/>
      <c r="G30" s="57"/>
      <c r="H30" s="56"/>
    </row>
    <row r="31" spans="2:8" ht="15">
      <c r="B31" s="31" t="s">
        <v>35</v>
      </c>
      <c r="C31" s="31" t="s">
        <v>36</v>
      </c>
      <c r="D31" s="32" t="s">
        <v>37</v>
      </c>
      <c r="E31" s="32"/>
      <c r="F31" s="82">
        <v>15000</v>
      </c>
      <c r="G31" s="57">
        <f>příjmy!E30</f>
        <v>10000</v>
      </c>
      <c r="H31" s="57">
        <v>10000</v>
      </c>
    </row>
    <row r="32" spans="2:8" ht="15">
      <c r="B32" s="31" t="s">
        <v>35</v>
      </c>
      <c r="C32" s="31" t="s">
        <v>38</v>
      </c>
      <c r="D32" s="32" t="s">
        <v>39</v>
      </c>
      <c r="E32" s="32"/>
      <c r="F32" s="82">
        <v>30000</v>
      </c>
      <c r="G32" s="57">
        <f>příjmy!E31</f>
        <v>55000</v>
      </c>
      <c r="H32" s="57">
        <v>55000</v>
      </c>
    </row>
    <row r="33" spans="2:8" ht="15">
      <c r="B33" s="31" t="s">
        <v>35</v>
      </c>
      <c r="C33" s="31" t="s">
        <v>32</v>
      </c>
      <c r="D33" s="32" t="s">
        <v>33</v>
      </c>
      <c r="E33" s="32"/>
      <c r="F33" s="82">
        <v>23000</v>
      </c>
      <c r="G33" s="57">
        <f>příjmy!E32</f>
        <v>23000</v>
      </c>
      <c r="H33" s="57">
        <v>23000</v>
      </c>
    </row>
    <row r="34" spans="2:8" ht="15">
      <c r="B34" s="31" t="s">
        <v>35</v>
      </c>
      <c r="C34" s="31" t="s">
        <v>40</v>
      </c>
      <c r="D34" s="32" t="s">
        <v>41</v>
      </c>
      <c r="E34" s="32"/>
      <c r="F34" s="82">
        <v>100000</v>
      </c>
      <c r="G34" s="57">
        <f>příjmy!E33</f>
        <v>27000</v>
      </c>
      <c r="H34" s="57">
        <v>27000</v>
      </c>
    </row>
    <row r="35" spans="2:8" ht="15">
      <c r="B35" s="31" t="s">
        <v>35</v>
      </c>
      <c r="C35" s="31" t="s">
        <v>42</v>
      </c>
      <c r="D35" s="32" t="s">
        <v>43</v>
      </c>
      <c r="E35" s="32"/>
      <c r="F35" s="82">
        <v>0</v>
      </c>
      <c r="G35" s="57">
        <f>příjmy!E34</f>
        <v>35000</v>
      </c>
      <c r="H35" s="57">
        <v>35000</v>
      </c>
    </row>
    <row r="36" spans="2:8" ht="15">
      <c r="B36" s="1" t="s">
        <v>35</v>
      </c>
      <c r="C36" s="2"/>
      <c r="D36" s="3" t="s">
        <v>44</v>
      </c>
      <c r="E36" s="3"/>
      <c r="F36" s="79">
        <v>168000</v>
      </c>
      <c r="G36" s="47">
        <f>příjmy!E35</f>
        <v>150000</v>
      </c>
      <c r="H36" s="47">
        <f>SUM(H31:H35)</f>
        <v>150000</v>
      </c>
    </row>
    <row r="37" spans="2:7" ht="15">
      <c r="B37" s="1"/>
      <c r="C37" s="2"/>
      <c r="D37" s="3"/>
      <c r="E37" s="3"/>
      <c r="F37" s="79"/>
      <c r="G37" s="57"/>
    </row>
    <row r="38" spans="2:8" ht="15">
      <c r="B38" s="31" t="s">
        <v>45</v>
      </c>
      <c r="C38" s="31" t="s">
        <v>46</v>
      </c>
      <c r="D38" s="32" t="s">
        <v>47</v>
      </c>
      <c r="E38" s="32"/>
      <c r="F38" s="82">
        <v>3000</v>
      </c>
      <c r="G38" s="57">
        <f>příjmy!E37</f>
        <v>2000</v>
      </c>
      <c r="H38" s="57">
        <v>2000</v>
      </c>
    </row>
    <row r="39" spans="2:8" ht="15">
      <c r="B39" s="1" t="s">
        <v>45</v>
      </c>
      <c r="C39" s="2"/>
      <c r="D39" s="3" t="s">
        <v>48</v>
      </c>
      <c r="E39" s="3"/>
      <c r="F39" s="79">
        <v>3000</v>
      </c>
      <c r="G39" s="47">
        <f>příjmy!E38</f>
        <v>2000</v>
      </c>
      <c r="H39" s="47">
        <f>SUM(H38)</f>
        <v>2000</v>
      </c>
    </row>
    <row r="41" spans="4:8" ht="15.75">
      <c r="D41" s="48" t="s">
        <v>58</v>
      </c>
      <c r="E41" s="48"/>
      <c r="F41" s="52">
        <f>+F39+F29++F23+F21+F20+F19+F15+F13+F12+F11+F10+F9+F36</f>
        <v>4154000</v>
      </c>
      <c r="G41" s="49">
        <f>G39+G36+G29+G26+G24+G23+G21+G20+G19+G18+G17+G16+G15+G14+G13+G12+G11+G10+G9</f>
        <v>3950000</v>
      </c>
      <c r="H41" s="49">
        <f>H39+H36+H29+H25+H24+H23+H21+H20+H19+H18+H17+H16+H15+H14+H13+H12+H11+H10+H9</f>
        <v>4530000</v>
      </c>
    </row>
    <row r="42" ht="15">
      <c r="G42" s="33"/>
    </row>
    <row r="50" ht="15">
      <c r="D50" s="9" t="s">
        <v>179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8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.7109375" style="26" customWidth="1"/>
    <col min="2" max="3" width="9.140625" style="26" customWidth="1"/>
    <col min="4" max="4" width="28.7109375" style="26" customWidth="1"/>
    <col min="5" max="5" width="15.00390625" style="26" hidden="1" customWidth="1"/>
    <col min="6" max="6" width="19.7109375" style="26" customWidth="1"/>
    <col min="7" max="7" width="17.8515625" style="0" customWidth="1"/>
    <col min="8" max="16384" width="9.140625" style="26" customWidth="1"/>
  </cols>
  <sheetData>
    <row r="1" spans="4:5" ht="21">
      <c r="D1" s="76" t="s">
        <v>194</v>
      </c>
      <c r="E1" s="10"/>
    </row>
    <row r="2" spans="3:5" ht="15">
      <c r="C2" s="14"/>
      <c r="D2" s="14"/>
      <c r="E2" s="14"/>
    </row>
    <row r="3" spans="2:5" ht="15">
      <c r="B3" s="14" t="s">
        <v>160</v>
      </c>
      <c r="C3" s="41"/>
      <c r="D3" s="41"/>
      <c r="E3" s="41"/>
    </row>
    <row r="4" spans="2:5" ht="15">
      <c r="B4" s="42"/>
      <c r="C4" s="42"/>
      <c r="D4" s="14" t="s">
        <v>59</v>
      </c>
      <c r="E4" s="14"/>
    </row>
    <row r="5" spans="2:6" ht="15">
      <c r="B5" s="16" t="s">
        <v>50</v>
      </c>
      <c r="C5" s="16" t="s">
        <v>51</v>
      </c>
      <c r="D5" s="14" t="s">
        <v>59</v>
      </c>
      <c r="E5" s="14"/>
      <c r="F5" s="50"/>
    </row>
    <row r="6" spans="2:7" ht="13.5" thickBot="1">
      <c r="B6" s="18" t="s">
        <v>52</v>
      </c>
      <c r="C6" s="18" t="s">
        <v>53</v>
      </c>
      <c r="D6" s="19" t="s">
        <v>59</v>
      </c>
      <c r="E6" s="18">
        <v>2019</v>
      </c>
      <c r="F6" s="51">
        <v>2021</v>
      </c>
      <c r="G6" s="84">
        <v>2022</v>
      </c>
    </row>
    <row r="7" spans="2:6" ht="15.75" hidden="1" thickTop="1">
      <c r="B7" s="21" t="s">
        <v>60</v>
      </c>
      <c r="C7" s="21" t="s">
        <v>143</v>
      </c>
      <c r="D7" s="22" t="s">
        <v>144</v>
      </c>
      <c r="E7" s="22"/>
      <c r="F7" s="40">
        <v>2000000</v>
      </c>
    </row>
    <row r="8" spans="2:6" ht="15.75" hidden="1" thickTop="1">
      <c r="B8" s="21" t="s">
        <v>60</v>
      </c>
      <c r="C8" s="21" t="s">
        <v>61</v>
      </c>
      <c r="D8" s="22" t="s">
        <v>62</v>
      </c>
      <c r="E8" s="22"/>
      <c r="F8" s="40">
        <v>50000</v>
      </c>
    </row>
    <row r="9" spans="2:6" ht="15.75" hidden="1" thickTop="1">
      <c r="B9" s="21" t="s">
        <v>60</v>
      </c>
      <c r="C9" s="21">
        <v>5169</v>
      </c>
      <c r="D9" s="22" t="s">
        <v>134</v>
      </c>
      <c r="E9" s="22"/>
      <c r="F9" s="40">
        <v>20000</v>
      </c>
    </row>
    <row r="10" spans="2:7" ht="13.5" thickTop="1">
      <c r="B10" s="16" t="s">
        <v>60</v>
      </c>
      <c r="C10" s="42"/>
      <c r="D10" s="14" t="s">
        <v>63</v>
      </c>
      <c r="E10" s="14"/>
      <c r="F10" s="44">
        <v>350000</v>
      </c>
      <c r="G10" s="85">
        <v>3350000</v>
      </c>
    </row>
    <row r="11" spans="2:7" ht="5.25" customHeight="1">
      <c r="B11" s="16"/>
      <c r="C11" s="42"/>
      <c r="D11" s="14"/>
      <c r="E11" s="14"/>
      <c r="F11" s="40"/>
      <c r="G11" s="85"/>
    </row>
    <row r="12" spans="2:7" ht="12.75" hidden="1">
      <c r="B12" s="21" t="s">
        <v>64</v>
      </c>
      <c r="C12" s="21" t="s">
        <v>65</v>
      </c>
      <c r="D12" s="22" t="s">
        <v>66</v>
      </c>
      <c r="E12" s="22"/>
      <c r="F12" s="40">
        <v>11250</v>
      </c>
      <c r="G12" s="85"/>
    </row>
    <row r="13" spans="2:7" ht="12.75">
      <c r="B13" s="16" t="s">
        <v>64</v>
      </c>
      <c r="C13" s="42"/>
      <c r="D13" s="14" t="s">
        <v>67</v>
      </c>
      <c r="E13" s="14"/>
      <c r="F13" s="43">
        <v>13600</v>
      </c>
      <c r="G13" s="85">
        <v>14000</v>
      </c>
    </row>
    <row r="14" spans="2:7" ht="3.75" customHeight="1">
      <c r="B14" s="16"/>
      <c r="C14" s="42"/>
      <c r="D14" s="14"/>
      <c r="E14" s="14"/>
      <c r="F14" s="40"/>
      <c r="G14" s="85"/>
    </row>
    <row r="15" spans="2:7" ht="12.75" hidden="1">
      <c r="B15" s="21" t="s">
        <v>68</v>
      </c>
      <c r="C15" s="21" t="s">
        <v>69</v>
      </c>
      <c r="D15" s="22" t="s">
        <v>70</v>
      </c>
      <c r="E15" s="22"/>
      <c r="F15" s="40">
        <v>120000</v>
      </c>
      <c r="G15" s="85"/>
    </row>
    <row r="16" spans="2:7" ht="12.75">
      <c r="B16" s="16" t="s">
        <v>68</v>
      </c>
      <c r="C16" s="42"/>
      <c r="D16" s="14" t="s">
        <v>159</v>
      </c>
      <c r="E16" s="14"/>
      <c r="F16" s="43">
        <f>'výdaje rozepsané'!E16</f>
        <v>120000</v>
      </c>
      <c r="G16" s="85">
        <v>120000</v>
      </c>
    </row>
    <row r="17" spans="2:7" ht="4.5" customHeight="1">
      <c r="B17" s="16"/>
      <c r="C17" s="42"/>
      <c r="D17" s="14"/>
      <c r="E17" s="14"/>
      <c r="F17" s="40"/>
      <c r="G17" s="85"/>
    </row>
    <row r="18" spans="2:7" ht="12.75" hidden="1">
      <c r="B18" s="21" t="s">
        <v>74</v>
      </c>
      <c r="C18" s="21" t="s">
        <v>75</v>
      </c>
      <c r="D18" s="22" t="s">
        <v>76</v>
      </c>
      <c r="E18" s="22"/>
      <c r="F18" s="40">
        <v>5000</v>
      </c>
      <c r="G18" s="85"/>
    </row>
    <row r="19" spans="2:7" ht="12.75" hidden="1">
      <c r="B19" s="21" t="s">
        <v>74</v>
      </c>
      <c r="C19" s="21" t="s">
        <v>77</v>
      </c>
      <c r="D19" s="22" t="s">
        <v>78</v>
      </c>
      <c r="E19" s="22"/>
      <c r="F19" s="40"/>
      <c r="G19" s="85"/>
    </row>
    <row r="20" spans="2:7" ht="12.75">
      <c r="B20" s="16" t="s">
        <v>74</v>
      </c>
      <c r="C20" s="42"/>
      <c r="D20" s="14" t="s">
        <v>79</v>
      </c>
      <c r="E20" s="14"/>
      <c r="F20" s="43">
        <f>'výdaje rozepsané'!E20</f>
        <v>10000</v>
      </c>
      <c r="G20" s="85">
        <v>10000</v>
      </c>
    </row>
    <row r="21" spans="2:7" ht="7.5" customHeight="1">
      <c r="B21" s="16"/>
      <c r="C21" s="42"/>
      <c r="D21" s="14"/>
      <c r="E21" s="14"/>
      <c r="F21" s="40"/>
      <c r="G21" s="85"/>
    </row>
    <row r="22" spans="2:7" ht="12.75" hidden="1">
      <c r="B22" s="21">
        <v>3326</v>
      </c>
      <c r="C22" s="21">
        <v>5171</v>
      </c>
      <c r="D22" s="22" t="s">
        <v>152</v>
      </c>
      <c r="E22" s="22"/>
      <c r="F22" s="40">
        <v>0</v>
      </c>
      <c r="G22" s="85"/>
    </row>
    <row r="23" spans="2:7" ht="12.75" hidden="1">
      <c r="B23" s="21">
        <v>3326</v>
      </c>
      <c r="C23" s="21"/>
      <c r="D23" s="22" t="s">
        <v>152</v>
      </c>
      <c r="E23" s="22"/>
      <c r="F23" s="40"/>
      <c r="G23" s="85"/>
    </row>
    <row r="24" spans="2:7" ht="12.75" hidden="1">
      <c r="B24" s="21" t="s">
        <v>80</v>
      </c>
      <c r="C24" s="21" t="s">
        <v>61</v>
      </c>
      <c r="D24" s="22" t="s">
        <v>62</v>
      </c>
      <c r="E24" s="22"/>
      <c r="F24" s="40">
        <v>5000</v>
      </c>
      <c r="G24" s="85"/>
    </row>
    <row r="25" spans="2:7" ht="12.75">
      <c r="B25" s="16" t="s">
        <v>80</v>
      </c>
      <c r="C25" s="42"/>
      <c r="D25" s="14" t="s">
        <v>81</v>
      </c>
      <c r="E25" s="14"/>
      <c r="F25" s="43">
        <v>9901</v>
      </c>
      <c r="G25" s="85">
        <v>15000</v>
      </c>
    </row>
    <row r="26" spans="2:7" ht="5.25" customHeight="1">
      <c r="B26" s="16"/>
      <c r="C26" s="42"/>
      <c r="D26" s="14"/>
      <c r="E26" s="14"/>
      <c r="F26" s="40"/>
      <c r="G26" s="85"/>
    </row>
    <row r="27" spans="2:7" ht="12.75" hidden="1">
      <c r="B27" s="21" t="s">
        <v>82</v>
      </c>
      <c r="C27" s="21" t="s">
        <v>61</v>
      </c>
      <c r="D27" s="22" t="s">
        <v>62</v>
      </c>
      <c r="E27" s="22"/>
      <c r="F27" s="40">
        <v>100000</v>
      </c>
      <c r="G27" s="85"/>
    </row>
    <row r="28" spans="2:7" ht="12.75" hidden="1">
      <c r="B28" s="21" t="s">
        <v>82</v>
      </c>
      <c r="C28" s="21" t="s">
        <v>77</v>
      </c>
      <c r="D28" s="22" t="s">
        <v>78</v>
      </c>
      <c r="E28" s="22"/>
      <c r="F28" s="40">
        <v>50000</v>
      </c>
      <c r="G28" s="85"/>
    </row>
    <row r="29" spans="2:7" ht="12.75">
      <c r="B29" s="16" t="s">
        <v>82</v>
      </c>
      <c r="C29" s="42"/>
      <c r="D29" s="14" t="s">
        <v>83</v>
      </c>
      <c r="E29" s="14"/>
      <c r="F29" s="43">
        <f>'výdaje rozepsané'!E32</f>
        <v>49999</v>
      </c>
      <c r="G29" s="85">
        <v>49999</v>
      </c>
    </row>
    <row r="30" spans="2:7" ht="3" customHeight="1">
      <c r="B30" s="16"/>
      <c r="C30" s="16"/>
      <c r="D30" s="14"/>
      <c r="E30" s="14"/>
      <c r="F30" s="40"/>
      <c r="G30" s="85"/>
    </row>
    <row r="31" spans="2:7" ht="12.75" hidden="1">
      <c r="B31" s="21">
        <v>3429</v>
      </c>
      <c r="C31" s="21">
        <v>5339</v>
      </c>
      <c r="D31" s="22" t="s">
        <v>78</v>
      </c>
      <c r="E31" s="22"/>
      <c r="F31" s="40">
        <v>20000</v>
      </c>
      <c r="G31" s="85"/>
    </row>
    <row r="32" spans="2:7" ht="16.5" customHeight="1">
      <c r="B32" s="16">
        <v>3412</v>
      </c>
      <c r="C32" s="21"/>
      <c r="D32" s="90" t="s">
        <v>196</v>
      </c>
      <c r="E32" s="22"/>
      <c r="F32" s="40">
        <v>0</v>
      </c>
      <c r="G32" s="85">
        <v>250000</v>
      </c>
    </row>
    <row r="33" spans="2:7" ht="3" customHeight="1">
      <c r="B33" s="21"/>
      <c r="C33" s="21"/>
      <c r="D33" s="22"/>
      <c r="E33" s="22"/>
      <c r="F33" s="40"/>
      <c r="G33" s="85"/>
    </row>
    <row r="34" spans="2:7" ht="12.75">
      <c r="B34" s="16">
        <v>3429</v>
      </c>
      <c r="C34" s="42"/>
      <c r="D34" s="14" t="s">
        <v>135</v>
      </c>
      <c r="E34" s="14"/>
      <c r="F34" s="43">
        <f>'výdaje rozepsané'!E35</f>
        <v>20000</v>
      </c>
      <c r="G34" s="85">
        <v>20000</v>
      </c>
    </row>
    <row r="35" spans="2:7" ht="12.75" customHeight="1">
      <c r="B35" s="16">
        <v>3613</v>
      </c>
      <c r="C35" s="42"/>
      <c r="D35" s="14" t="s">
        <v>182</v>
      </c>
      <c r="E35" s="14"/>
      <c r="F35" s="44">
        <v>955000</v>
      </c>
      <c r="G35" s="85">
        <v>150000</v>
      </c>
    </row>
    <row r="36" spans="2:7" ht="12.75" hidden="1">
      <c r="B36" s="21" t="s">
        <v>84</v>
      </c>
      <c r="C36" s="21" t="s">
        <v>61</v>
      </c>
      <c r="D36" s="22" t="s">
        <v>62</v>
      </c>
      <c r="E36" s="22"/>
      <c r="F36" s="40">
        <v>15000</v>
      </c>
      <c r="G36" s="85"/>
    </row>
    <row r="37" spans="2:7" ht="12.75" hidden="1">
      <c r="B37" s="21" t="s">
        <v>84</v>
      </c>
      <c r="C37" s="21" t="s">
        <v>72</v>
      </c>
      <c r="D37" s="22" t="s">
        <v>73</v>
      </c>
      <c r="E37" s="22"/>
      <c r="F37" s="40">
        <v>10000</v>
      </c>
      <c r="G37" s="85"/>
    </row>
    <row r="38" spans="2:7" ht="12.75">
      <c r="B38" s="16" t="s">
        <v>84</v>
      </c>
      <c r="C38" s="42"/>
      <c r="D38" s="14" t="s">
        <v>85</v>
      </c>
      <c r="E38" s="14"/>
      <c r="F38" s="43">
        <v>35000</v>
      </c>
      <c r="G38" s="85">
        <v>20000</v>
      </c>
    </row>
    <row r="39" spans="2:7" ht="5.25" customHeight="1">
      <c r="B39" s="16"/>
      <c r="C39" s="42"/>
      <c r="D39" s="14"/>
      <c r="E39" s="14"/>
      <c r="F39" s="40"/>
      <c r="G39" s="85"/>
    </row>
    <row r="40" spans="2:7" ht="12.75" hidden="1">
      <c r="B40" s="21">
        <v>3635</v>
      </c>
      <c r="C40" s="21">
        <v>6119</v>
      </c>
      <c r="D40" s="22" t="s">
        <v>136</v>
      </c>
      <c r="E40" s="22"/>
      <c r="F40" s="40">
        <v>130000</v>
      </c>
      <c r="G40" s="85"/>
    </row>
    <row r="41" spans="2:7" ht="12.75">
      <c r="B41" s="16">
        <v>3635</v>
      </c>
      <c r="C41" s="42"/>
      <c r="D41" s="14" t="s">
        <v>126</v>
      </c>
      <c r="E41" s="14"/>
      <c r="F41" s="43">
        <v>0</v>
      </c>
      <c r="G41" s="85">
        <v>120000</v>
      </c>
    </row>
    <row r="42" spans="2:7" ht="7.5" customHeight="1">
      <c r="B42" s="16"/>
      <c r="C42" s="42"/>
      <c r="D42" s="14"/>
      <c r="E42" s="14"/>
      <c r="F42" s="40"/>
      <c r="G42" s="85"/>
    </row>
    <row r="43" spans="2:7" ht="12.75" hidden="1">
      <c r="B43" s="21">
        <v>3639</v>
      </c>
      <c r="C43" s="21">
        <v>6121</v>
      </c>
      <c r="D43" s="22" t="s">
        <v>153</v>
      </c>
      <c r="E43" s="22"/>
      <c r="F43" s="40">
        <v>0</v>
      </c>
      <c r="G43" s="85"/>
    </row>
    <row r="44" spans="2:7" ht="12.75" hidden="1">
      <c r="B44" s="16">
        <v>3639</v>
      </c>
      <c r="C44" s="42"/>
      <c r="D44" s="14"/>
      <c r="E44" s="14"/>
      <c r="F44" s="40"/>
      <c r="G44" s="85"/>
    </row>
    <row r="45" spans="2:7" ht="12.75" hidden="1">
      <c r="B45" s="21">
        <v>3722</v>
      </c>
      <c r="C45" s="21">
        <v>5169</v>
      </c>
      <c r="D45" s="21" t="s">
        <v>137</v>
      </c>
      <c r="E45" s="21"/>
      <c r="F45" s="40">
        <v>300000</v>
      </c>
      <c r="G45" s="85"/>
    </row>
    <row r="46" spans="2:7" ht="12.75" hidden="1">
      <c r="B46" s="21" t="s">
        <v>86</v>
      </c>
      <c r="C46" s="21" t="s">
        <v>72</v>
      </c>
      <c r="D46" s="22" t="s">
        <v>73</v>
      </c>
      <c r="E46" s="22"/>
      <c r="F46" s="40">
        <v>5000</v>
      </c>
      <c r="G46" s="85"/>
    </row>
    <row r="47" spans="2:7" ht="12.75">
      <c r="B47" s="16" t="s">
        <v>86</v>
      </c>
      <c r="C47" s="42"/>
      <c r="D47" s="14" t="s">
        <v>87</v>
      </c>
      <c r="E47" s="14"/>
      <c r="F47" s="43">
        <v>445000</v>
      </c>
      <c r="G47" s="85">
        <v>500000</v>
      </c>
    </row>
    <row r="48" spans="2:7" ht="6" customHeight="1">
      <c r="B48" s="16"/>
      <c r="C48" s="42"/>
      <c r="D48" s="14"/>
      <c r="E48" s="14"/>
      <c r="F48" s="40"/>
      <c r="G48" s="85"/>
    </row>
    <row r="49" spans="2:7" ht="12.75" hidden="1">
      <c r="B49" s="21" t="s">
        <v>88</v>
      </c>
      <c r="C49" s="21" t="s">
        <v>89</v>
      </c>
      <c r="D49" s="22" t="s">
        <v>90</v>
      </c>
      <c r="E49" s="22"/>
      <c r="F49" s="40">
        <v>60000</v>
      </c>
      <c r="G49" s="85"/>
    </row>
    <row r="50" spans="2:7" ht="12.75" hidden="1">
      <c r="B50" s="21"/>
      <c r="C50" s="21">
        <v>5137</v>
      </c>
      <c r="D50" s="21" t="s">
        <v>154</v>
      </c>
      <c r="E50" s="21"/>
      <c r="F50" s="40">
        <v>10000</v>
      </c>
      <c r="G50" s="85"/>
    </row>
    <row r="51" spans="2:7" ht="12.75" hidden="1">
      <c r="B51" s="21" t="s">
        <v>88</v>
      </c>
      <c r="C51" s="21" t="s">
        <v>91</v>
      </c>
      <c r="D51" s="22" t="s">
        <v>92</v>
      </c>
      <c r="E51" s="22"/>
      <c r="F51" s="40">
        <v>10000</v>
      </c>
      <c r="G51" s="85"/>
    </row>
    <row r="52" spans="2:7" ht="12.75" hidden="1">
      <c r="B52" s="21" t="s">
        <v>88</v>
      </c>
      <c r="C52" s="21" t="s">
        <v>93</v>
      </c>
      <c r="D52" s="22" t="s">
        <v>94</v>
      </c>
      <c r="E52" s="22"/>
      <c r="F52" s="40">
        <v>10000</v>
      </c>
      <c r="G52" s="85"/>
    </row>
    <row r="53" spans="2:7" ht="12.75" hidden="1">
      <c r="B53" s="21" t="s">
        <v>88</v>
      </c>
      <c r="C53" s="21" t="s">
        <v>75</v>
      </c>
      <c r="D53" s="22" t="s">
        <v>76</v>
      </c>
      <c r="E53" s="22"/>
      <c r="F53" s="40">
        <v>100000</v>
      </c>
      <c r="G53" s="85"/>
    </row>
    <row r="54" spans="2:7" ht="12.75" hidden="1">
      <c r="B54" s="21" t="s">
        <v>88</v>
      </c>
      <c r="C54" s="21" t="s">
        <v>61</v>
      </c>
      <c r="D54" s="21" t="s">
        <v>156</v>
      </c>
      <c r="E54" s="21"/>
      <c r="F54" s="40">
        <v>10000</v>
      </c>
      <c r="G54" s="85"/>
    </row>
    <row r="55" spans="2:7" ht="12.75">
      <c r="B55" s="16" t="s">
        <v>88</v>
      </c>
      <c r="C55" s="42"/>
      <c r="D55" s="14" t="s">
        <v>95</v>
      </c>
      <c r="E55" s="14"/>
      <c r="F55" s="43">
        <v>200000</v>
      </c>
      <c r="G55" s="85">
        <v>160000</v>
      </c>
    </row>
    <row r="56" spans="2:7" ht="6.75" customHeight="1">
      <c r="B56" s="16"/>
      <c r="C56" s="42"/>
      <c r="D56" s="14"/>
      <c r="E56" s="14"/>
      <c r="F56" s="40"/>
      <c r="G56" s="85"/>
    </row>
    <row r="57" spans="2:7" ht="12.75" hidden="1">
      <c r="B57" s="21" t="s">
        <v>96</v>
      </c>
      <c r="C57" s="21" t="s">
        <v>97</v>
      </c>
      <c r="D57" s="22" t="s">
        <v>98</v>
      </c>
      <c r="E57" s="22"/>
      <c r="F57" s="40">
        <v>10000</v>
      </c>
      <c r="G57" s="85"/>
    </row>
    <row r="58" spans="2:7" ht="12.75">
      <c r="B58" s="16" t="s">
        <v>96</v>
      </c>
      <c r="C58" s="42"/>
      <c r="D58" s="14" t="s">
        <v>99</v>
      </c>
      <c r="E58" s="14"/>
      <c r="F58" s="43">
        <f>'výdaje rozepsané'!E60</f>
        <v>10000</v>
      </c>
      <c r="G58" s="85">
        <v>10000</v>
      </c>
    </row>
    <row r="59" spans="2:7" ht="5.25" customHeight="1">
      <c r="B59" s="16"/>
      <c r="C59" s="42"/>
      <c r="D59" s="14"/>
      <c r="E59" s="14"/>
      <c r="F59" s="40"/>
      <c r="G59" s="85"/>
    </row>
    <row r="60" spans="2:7" ht="12.75" hidden="1">
      <c r="B60" s="21">
        <v>5512</v>
      </c>
      <c r="C60" s="21">
        <v>5137</v>
      </c>
      <c r="D60" s="21" t="s">
        <v>145</v>
      </c>
      <c r="E60" s="21"/>
      <c r="F60" s="40">
        <v>10000</v>
      </c>
      <c r="G60" s="85"/>
    </row>
    <row r="61" spans="2:7" ht="12.75" hidden="1">
      <c r="B61" s="21" t="s">
        <v>100</v>
      </c>
      <c r="C61" s="21" t="s">
        <v>91</v>
      </c>
      <c r="D61" s="22" t="s">
        <v>92</v>
      </c>
      <c r="E61" s="22"/>
      <c r="F61" s="40">
        <v>10000</v>
      </c>
      <c r="G61" s="85"/>
    </row>
    <row r="62" spans="2:7" ht="12.75" hidden="1">
      <c r="B62" s="21" t="s">
        <v>100</v>
      </c>
      <c r="C62" s="21" t="s">
        <v>93</v>
      </c>
      <c r="D62" s="22" t="s">
        <v>94</v>
      </c>
      <c r="E62" s="22"/>
      <c r="F62" s="40">
        <v>3000</v>
      </c>
      <c r="G62" s="85"/>
    </row>
    <row r="63" spans="2:7" ht="12.75" hidden="1">
      <c r="B63" s="21">
        <v>5512</v>
      </c>
      <c r="C63" s="21">
        <v>5169</v>
      </c>
      <c r="D63" s="21" t="s">
        <v>137</v>
      </c>
      <c r="E63" s="21"/>
      <c r="F63" s="40">
        <v>5000</v>
      </c>
      <c r="G63" s="85"/>
    </row>
    <row r="64" spans="2:7" ht="12.75" hidden="1">
      <c r="B64" s="21">
        <v>5512</v>
      </c>
      <c r="C64" s="21">
        <v>5171</v>
      </c>
      <c r="D64" s="21" t="s">
        <v>156</v>
      </c>
      <c r="E64" s="21"/>
      <c r="F64" s="40">
        <v>30000</v>
      </c>
      <c r="G64" s="85"/>
    </row>
    <row r="65" spans="2:7" ht="12.75" hidden="1">
      <c r="B65" s="21">
        <v>5512</v>
      </c>
      <c r="C65" s="21">
        <v>5175</v>
      </c>
      <c r="D65" s="21" t="s">
        <v>157</v>
      </c>
      <c r="E65" s="21"/>
      <c r="F65" s="40">
        <v>3000</v>
      </c>
      <c r="G65" s="85"/>
    </row>
    <row r="66" spans="2:7" ht="12.75" hidden="1">
      <c r="B66" s="21">
        <v>5512</v>
      </c>
      <c r="C66" s="21">
        <v>5362</v>
      </c>
      <c r="D66" s="21" t="s">
        <v>138</v>
      </c>
      <c r="E66" s="21"/>
      <c r="F66" s="40"/>
      <c r="G66" s="85"/>
    </row>
    <row r="67" spans="2:7" ht="12.75">
      <c r="B67" s="16" t="s">
        <v>100</v>
      </c>
      <c r="C67" s="42"/>
      <c r="D67" s="14" t="s">
        <v>101</v>
      </c>
      <c r="E67" s="14"/>
      <c r="F67" s="43">
        <f>'výdaje rozepsané'!E69</f>
        <v>30000</v>
      </c>
      <c r="G67" s="85">
        <v>30000</v>
      </c>
    </row>
    <row r="68" spans="2:7" ht="7.5" customHeight="1">
      <c r="B68" s="16"/>
      <c r="C68" s="42"/>
      <c r="D68" s="14"/>
      <c r="E68" s="14"/>
      <c r="F68" s="40"/>
      <c r="G68" s="85"/>
    </row>
    <row r="69" spans="2:7" ht="12.75" hidden="1">
      <c r="B69" s="21">
        <v>6112</v>
      </c>
      <c r="C69" s="21">
        <v>5023</v>
      </c>
      <c r="D69" s="22" t="s">
        <v>127</v>
      </c>
      <c r="E69" s="22"/>
      <c r="F69" s="40">
        <v>540000</v>
      </c>
      <c r="G69" s="85"/>
    </row>
    <row r="70" spans="2:7" ht="12.75" hidden="1">
      <c r="B70" s="21" t="s">
        <v>102</v>
      </c>
      <c r="C70" s="21" t="s">
        <v>103</v>
      </c>
      <c r="D70" s="22" t="s">
        <v>104</v>
      </c>
      <c r="E70" s="22"/>
      <c r="F70" s="40">
        <v>73000</v>
      </c>
      <c r="G70" s="85"/>
    </row>
    <row r="71" spans="2:7" ht="12.75" hidden="1">
      <c r="B71" s="21" t="s">
        <v>102</v>
      </c>
      <c r="C71" s="21" t="s">
        <v>105</v>
      </c>
      <c r="D71" s="22" t="s">
        <v>106</v>
      </c>
      <c r="E71" s="22"/>
      <c r="F71" s="40">
        <v>22000</v>
      </c>
      <c r="G71" s="85"/>
    </row>
    <row r="72" spans="2:7" ht="12.75" hidden="1">
      <c r="B72" s="21" t="s">
        <v>102</v>
      </c>
      <c r="C72" s="21" t="s">
        <v>107</v>
      </c>
      <c r="D72" s="22" t="s">
        <v>108</v>
      </c>
      <c r="E72" s="22"/>
      <c r="F72" s="40">
        <v>10000</v>
      </c>
      <c r="G72" s="85"/>
    </row>
    <row r="73" spans="2:7" ht="12.75">
      <c r="B73" s="16" t="s">
        <v>102</v>
      </c>
      <c r="C73" s="42"/>
      <c r="D73" s="14" t="s">
        <v>109</v>
      </c>
      <c r="E73" s="14"/>
      <c r="F73" s="43">
        <v>991000</v>
      </c>
      <c r="G73" s="85">
        <v>1250000</v>
      </c>
    </row>
    <row r="74" spans="2:7" ht="12.75" hidden="1">
      <c r="B74" s="16"/>
      <c r="C74" s="42"/>
      <c r="D74" s="14"/>
      <c r="E74" s="14"/>
      <c r="F74" s="43"/>
      <c r="G74" s="85"/>
    </row>
    <row r="75" spans="2:7" ht="12.75" hidden="1">
      <c r="B75" s="16"/>
      <c r="C75" s="42"/>
      <c r="D75" s="14"/>
      <c r="E75" s="14"/>
      <c r="F75" s="43"/>
      <c r="G75" s="85"/>
    </row>
    <row r="76" spans="2:7" ht="12.75" hidden="1">
      <c r="B76" s="16"/>
      <c r="C76" s="42"/>
      <c r="D76" s="14"/>
      <c r="E76" s="14"/>
      <c r="F76" s="43"/>
      <c r="G76" s="85"/>
    </row>
    <row r="77" spans="2:7" ht="12.75" hidden="1">
      <c r="B77" s="16"/>
      <c r="C77" s="42"/>
      <c r="D77" s="14"/>
      <c r="E77" s="14"/>
      <c r="F77" s="43"/>
      <c r="G77" s="85"/>
    </row>
    <row r="78" spans="2:7" ht="12.75" hidden="1">
      <c r="B78" s="16"/>
      <c r="C78" s="42"/>
      <c r="D78" s="14"/>
      <c r="E78" s="14"/>
      <c r="F78" s="43"/>
      <c r="G78" s="85"/>
    </row>
    <row r="79" spans="2:7" ht="12.75" hidden="1">
      <c r="B79" s="16"/>
      <c r="C79" s="42"/>
      <c r="D79" s="14"/>
      <c r="E79" s="14"/>
      <c r="F79" s="43"/>
      <c r="G79" s="85"/>
    </row>
    <row r="80" spans="2:7" ht="7.5" customHeight="1">
      <c r="B80" s="16"/>
      <c r="C80" s="42"/>
      <c r="D80" s="14"/>
      <c r="E80" s="14"/>
      <c r="F80" s="43"/>
      <c r="G80" s="85"/>
    </row>
    <row r="81" spans="2:7" ht="12.75" hidden="1">
      <c r="B81" s="16" t="s">
        <v>50</v>
      </c>
      <c r="C81" s="16" t="s">
        <v>51</v>
      </c>
      <c r="D81" s="14" t="s">
        <v>59</v>
      </c>
      <c r="E81" s="14"/>
      <c r="F81" s="50" t="s">
        <v>158</v>
      </c>
      <c r="G81" s="85"/>
    </row>
    <row r="82" spans="2:7" ht="13.5" hidden="1" thickBot="1">
      <c r="B82" s="18" t="s">
        <v>52</v>
      </c>
      <c r="C82" s="18" t="s">
        <v>53</v>
      </c>
      <c r="D82" s="19" t="s">
        <v>59</v>
      </c>
      <c r="E82" s="19"/>
      <c r="F82" s="51">
        <v>2017</v>
      </c>
      <c r="G82" s="85"/>
    </row>
    <row r="83" spans="2:7" ht="12.75" hidden="1">
      <c r="B83" s="21" t="s">
        <v>35</v>
      </c>
      <c r="C83" s="21" t="s">
        <v>110</v>
      </c>
      <c r="D83" s="22" t="s">
        <v>111</v>
      </c>
      <c r="E83" s="22"/>
      <c r="F83" s="40">
        <v>30000</v>
      </c>
      <c r="G83" s="85"/>
    </row>
    <row r="84" spans="2:7" ht="12.75" hidden="1">
      <c r="B84" s="21" t="s">
        <v>35</v>
      </c>
      <c r="C84" s="21" t="s">
        <v>91</v>
      </c>
      <c r="D84" s="22" t="s">
        <v>92</v>
      </c>
      <c r="E84" s="22"/>
      <c r="F84" s="40">
        <v>10000</v>
      </c>
      <c r="G84" s="85"/>
    </row>
    <row r="85" spans="2:7" ht="12.75" hidden="1">
      <c r="B85" s="21" t="s">
        <v>35</v>
      </c>
      <c r="C85" s="21" t="s">
        <v>112</v>
      </c>
      <c r="D85" s="22" t="s">
        <v>113</v>
      </c>
      <c r="E85" s="22"/>
      <c r="F85" s="40">
        <v>135000</v>
      </c>
      <c r="G85" s="85"/>
    </row>
    <row r="86" spans="2:7" ht="12.75" hidden="1">
      <c r="B86" s="21" t="s">
        <v>35</v>
      </c>
      <c r="C86" s="21" t="s">
        <v>114</v>
      </c>
      <c r="D86" s="22" t="s">
        <v>115</v>
      </c>
      <c r="E86" s="22"/>
      <c r="F86" s="40">
        <v>3000</v>
      </c>
      <c r="G86" s="85"/>
    </row>
    <row r="87" spans="2:7" ht="12.75" hidden="1">
      <c r="B87" s="21" t="s">
        <v>35</v>
      </c>
      <c r="C87" s="21" t="s">
        <v>116</v>
      </c>
      <c r="D87" s="22" t="s">
        <v>117</v>
      </c>
      <c r="E87" s="22"/>
      <c r="F87" s="40">
        <v>20000</v>
      </c>
      <c r="G87" s="85"/>
    </row>
    <row r="88" spans="2:7" ht="12.75" hidden="1">
      <c r="B88" s="21" t="s">
        <v>35</v>
      </c>
      <c r="C88" s="21" t="s">
        <v>118</v>
      </c>
      <c r="D88" s="22" t="s">
        <v>119</v>
      </c>
      <c r="E88" s="22"/>
      <c r="F88" s="40"/>
      <c r="G88" s="85"/>
    </row>
    <row r="89" spans="2:7" ht="12.75" hidden="1">
      <c r="B89" s="21" t="s">
        <v>35</v>
      </c>
      <c r="C89" s="21" t="s">
        <v>75</v>
      </c>
      <c r="D89" s="22" t="s">
        <v>76</v>
      </c>
      <c r="E89" s="22"/>
      <c r="F89" s="40">
        <v>200000</v>
      </c>
      <c r="G89" s="85"/>
    </row>
    <row r="90" spans="2:7" ht="12.75" hidden="1">
      <c r="B90" s="21" t="s">
        <v>35</v>
      </c>
      <c r="C90" s="21" t="s">
        <v>61</v>
      </c>
      <c r="D90" s="22" t="s">
        <v>62</v>
      </c>
      <c r="E90" s="22"/>
      <c r="F90" s="40">
        <v>100000</v>
      </c>
      <c r="G90" s="85"/>
    </row>
    <row r="91" spans="2:7" ht="12.75" hidden="1">
      <c r="B91" s="21" t="s">
        <v>35</v>
      </c>
      <c r="C91" s="21" t="s">
        <v>120</v>
      </c>
      <c r="D91" s="22" t="s">
        <v>121</v>
      </c>
      <c r="E91" s="22"/>
      <c r="F91" s="40">
        <v>15000</v>
      </c>
      <c r="G91" s="85"/>
    </row>
    <row r="92" spans="2:7" ht="12.75" hidden="1">
      <c r="B92" s="21" t="s">
        <v>35</v>
      </c>
      <c r="C92" s="21">
        <v>5182</v>
      </c>
      <c r="D92" s="22" t="s">
        <v>129</v>
      </c>
      <c r="E92" s="22"/>
      <c r="F92" s="40"/>
      <c r="G92" s="85"/>
    </row>
    <row r="93" spans="2:7" ht="12.75" hidden="1">
      <c r="B93" s="21" t="s">
        <v>35</v>
      </c>
      <c r="C93" s="21" t="s">
        <v>122</v>
      </c>
      <c r="D93" s="22" t="s">
        <v>123</v>
      </c>
      <c r="E93" s="22"/>
      <c r="F93" s="40">
        <v>1000</v>
      </c>
      <c r="G93" s="85"/>
    </row>
    <row r="94" spans="2:7" ht="12.75" hidden="1">
      <c r="B94" s="21" t="s">
        <v>35</v>
      </c>
      <c r="C94" s="21" t="s">
        <v>124</v>
      </c>
      <c r="D94" s="22" t="s">
        <v>125</v>
      </c>
      <c r="E94" s="22"/>
      <c r="F94" s="40">
        <v>41000</v>
      </c>
      <c r="G94" s="85"/>
    </row>
    <row r="95" spans="2:7" ht="12.75" hidden="1">
      <c r="B95" s="21" t="s">
        <v>35</v>
      </c>
      <c r="C95" s="21">
        <v>5366</v>
      </c>
      <c r="D95" s="22" t="s">
        <v>128</v>
      </c>
      <c r="E95" s="22"/>
      <c r="F95" s="40">
        <v>13000</v>
      </c>
      <c r="G95" s="85"/>
    </row>
    <row r="96" spans="2:7" ht="12.75">
      <c r="B96" s="16" t="s">
        <v>35</v>
      </c>
      <c r="C96" s="42"/>
      <c r="D96" s="14" t="s">
        <v>44</v>
      </c>
      <c r="E96" s="14"/>
      <c r="F96" s="43">
        <v>720000</v>
      </c>
      <c r="G96" s="85">
        <v>1950000</v>
      </c>
    </row>
    <row r="97" spans="2:7" ht="9" customHeight="1">
      <c r="B97" s="41"/>
      <c r="C97" s="41"/>
      <c r="D97" s="41"/>
      <c r="E97" s="41"/>
      <c r="F97" s="40"/>
      <c r="G97" s="85"/>
    </row>
    <row r="98" spans="2:7" ht="12.75" hidden="1">
      <c r="B98" s="21">
        <v>6310</v>
      </c>
      <c r="C98" s="21">
        <v>5163</v>
      </c>
      <c r="D98" s="22" t="s">
        <v>130</v>
      </c>
      <c r="E98" s="22"/>
      <c r="F98" s="40">
        <v>10000</v>
      </c>
      <c r="G98" s="85"/>
    </row>
    <row r="99" spans="2:7" ht="12.75">
      <c r="B99" s="16">
        <v>6310</v>
      </c>
      <c r="C99" s="42"/>
      <c r="D99" s="14" t="s">
        <v>131</v>
      </c>
      <c r="E99" s="14"/>
      <c r="F99" s="43">
        <f>'výdaje rozepsané'!E100</f>
        <v>10000</v>
      </c>
      <c r="G99" s="88">
        <v>10000</v>
      </c>
    </row>
    <row r="100" spans="2:7" ht="15.75" thickBot="1">
      <c r="B100" s="23"/>
      <c r="C100" s="23"/>
      <c r="D100" s="24"/>
      <c r="E100" s="24"/>
      <c r="F100" s="45"/>
      <c r="G100" s="87"/>
    </row>
    <row r="101" spans="2:3" ht="15.75" thickTop="1">
      <c r="B101" s="16"/>
      <c r="C101" s="42"/>
    </row>
    <row r="102" spans="4:7" ht="16.5" thickBot="1">
      <c r="D102" s="11" t="s">
        <v>132</v>
      </c>
      <c r="E102" s="11"/>
      <c r="F102" s="83">
        <f>F99+F96+F73+F67+F58+F47+F38+F35++F34+F25+F20+F16+F13+F10+F29</f>
        <v>3769500</v>
      </c>
      <c r="G102" s="86">
        <f>SUM(G10:G101)</f>
        <v>8028999</v>
      </c>
    </row>
    <row r="103" ht="15.75" thickTop="1">
      <c r="F103" s="40"/>
    </row>
    <row r="108" ht="15">
      <c r="E108" s="8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1.7109375" style="9" customWidth="1"/>
    <col min="2" max="2" width="8.140625" style="9" customWidth="1"/>
    <col min="3" max="3" width="7.421875" style="9" customWidth="1"/>
    <col min="4" max="4" width="38.140625" style="9" customWidth="1"/>
    <col min="5" max="5" width="17.00390625" style="9" customWidth="1"/>
    <col min="6" max="6" width="18.8515625" style="9" customWidth="1"/>
    <col min="7" max="7" width="20.7109375" style="9" customWidth="1"/>
    <col min="10" max="16384" width="9.140625" style="9" customWidth="1"/>
  </cols>
  <sheetData>
    <row r="1" spans="4:9" ht="21">
      <c r="D1" s="10" t="s">
        <v>163</v>
      </c>
      <c r="H1" s="9"/>
      <c r="I1" s="9"/>
    </row>
    <row r="3" spans="2:9" ht="15.75">
      <c r="B3" s="28" t="s">
        <v>49</v>
      </c>
      <c r="H3" s="9"/>
      <c r="I3" s="9"/>
    </row>
    <row r="6" spans="2:9" ht="15">
      <c r="B6" s="1" t="s">
        <v>50</v>
      </c>
      <c r="C6" s="1" t="s">
        <v>51</v>
      </c>
      <c r="G6" s="38"/>
      <c r="H6" s="9"/>
      <c r="I6" s="9"/>
    </row>
    <row r="7" spans="2:9" ht="15.75" thickBot="1">
      <c r="B7" s="29" t="s">
        <v>52</v>
      </c>
      <c r="C7" s="29" t="s">
        <v>53</v>
      </c>
      <c r="D7" s="30"/>
      <c r="E7" s="46">
        <v>2016</v>
      </c>
      <c r="F7" s="46" t="s">
        <v>169</v>
      </c>
      <c r="G7" s="46">
        <v>2018</v>
      </c>
      <c r="H7" s="9"/>
      <c r="I7" s="9"/>
    </row>
    <row r="8" spans="7:9" ht="15.75" thickTop="1">
      <c r="G8" s="6"/>
      <c r="H8" s="9"/>
      <c r="I8" s="9"/>
    </row>
    <row r="9" spans="2:9" ht="15">
      <c r="B9" s="31" t="s">
        <v>0</v>
      </c>
      <c r="C9" s="31" t="s">
        <v>1</v>
      </c>
      <c r="D9" s="32" t="s">
        <v>2</v>
      </c>
      <c r="E9" s="57">
        <v>689538</v>
      </c>
      <c r="F9" s="57">
        <v>770000</v>
      </c>
      <c r="G9" s="33">
        <v>770000</v>
      </c>
      <c r="H9" s="9"/>
      <c r="I9" s="9"/>
    </row>
    <row r="10" spans="2:9" ht="15">
      <c r="B10" s="31" t="s">
        <v>0</v>
      </c>
      <c r="C10" s="31" t="s">
        <v>3</v>
      </c>
      <c r="D10" s="32" t="s">
        <v>4</v>
      </c>
      <c r="E10" s="57">
        <v>39189</v>
      </c>
      <c r="F10" s="57">
        <v>12000</v>
      </c>
      <c r="G10" s="57">
        <v>12000</v>
      </c>
      <c r="H10" s="9"/>
      <c r="I10" s="9"/>
    </row>
    <row r="11" spans="2:9" ht="15">
      <c r="B11" s="31" t="s">
        <v>0</v>
      </c>
      <c r="C11" s="31" t="s">
        <v>5</v>
      </c>
      <c r="D11" s="32" t="s">
        <v>6</v>
      </c>
      <c r="E11" s="57">
        <v>564110</v>
      </c>
      <c r="F11" s="57">
        <v>570000</v>
      </c>
      <c r="G11" s="57">
        <v>570000</v>
      </c>
      <c r="H11" s="9"/>
      <c r="I11" s="9"/>
    </row>
    <row r="12" spans="2:9" ht="15">
      <c r="B12" s="31" t="s">
        <v>0</v>
      </c>
      <c r="C12" s="31" t="s">
        <v>7</v>
      </c>
      <c r="D12" s="32" t="s">
        <v>8</v>
      </c>
      <c r="E12" s="57">
        <v>1299600</v>
      </c>
      <c r="F12" s="57">
        <v>140410</v>
      </c>
      <c r="G12" s="57">
        <v>50000</v>
      </c>
      <c r="H12" s="9"/>
      <c r="I12" s="9"/>
    </row>
    <row r="13" spans="2:9" ht="15">
      <c r="B13" s="31" t="s">
        <v>0</v>
      </c>
      <c r="C13" s="31" t="s">
        <v>9</v>
      </c>
      <c r="D13" s="32" t="s">
        <v>10</v>
      </c>
      <c r="E13" s="57">
        <v>928564</v>
      </c>
      <c r="F13" s="57">
        <v>990000</v>
      </c>
      <c r="G13" s="57">
        <v>900000</v>
      </c>
      <c r="H13" s="9"/>
      <c r="I13" s="9"/>
    </row>
    <row r="14" spans="2:9" ht="15">
      <c r="B14" s="31" t="s">
        <v>0</v>
      </c>
      <c r="C14" s="31" t="s">
        <v>11</v>
      </c>
      <c r="D14" s="32" t="s">
        <v>12</v>
      </c>
      <c r="E14" s="57">
        <v>1474</v>
      </c>
      <c r="F14" s="57"/>
      <c r="G14" s="56"/>
      <c r="H14" s="9"/>
      <c r="I14" s="9"/>
    </row>
    <row r="15" spans="2:9" ht="15">
      <c r="B15" s="31" t="s">
        <v>0</v>
      </c>
      <c r="C15" s="31" t="s">
        <v>13</v>
      </c>
      <c r="D15" s="32" t="s">
        <v>14</v>
      </c>
      <c r="E15" s="57">
        <v>273659</v>
      </c>
      <c r="F15" s="57">
        <v>260000</v>
      </c>
      <c r="G15" s="57">
        <v>280000</v>
      </c>
      <c r="H15" s="9"/>
      <c r="I15" s="9"/>
    </row>
    <row r="16" spans="2:9" ht="15">
      <c r="B16" s="31" t="s">
        <v>0</v>
      </c>
      <c r="C16" s="31" t="s">
        <v>15</v>
      </c>
      <c r="D16" s="32" t="s">
        <v>16</v>
      </c>
      <c r="E16" s="57">
        <v>11325</v>
      </c>
      <c r="F16" s="57">
        <v>12000</v>
      </c>
      <c r="G16" s="57">
        <v>12000</v>
      </c>
      <c r="H16" s="9"/>
      <c r="I16" s="9"/>
    </row>
    <row r="17" spans="2:9" ht="15">
      <c r="B17" s="31" t="s">
        <v>0</v>
      </c>
      <c r="C17" s="31" t="s">
        <v>17</v>
      </c>
      <c r="D17" s="32" t="s">
        <v>18</v>
      </c>
      <c r="E17" s="57">
        <v>12642</v>
      </c>
      <c r="F17" s="57"/>
      <c r="G17" s="56"/>
      <c r="H17" s="9"/>
      <c r="I17" s="9"/>
    </row>
    <row r="18" spans="2:9" ht="15">
      <c r="B18" s="31" t="s">
        <v>0</v>
      </c>
      <c r="C18" s="31" t="s">
        <v>19</v>
      </c>
      <c r="D18" s="32" t="s">
        <v>20</v>
      </c>
      <c r="E18" s="57"/>
      <c r="F18" s="57">
        <v>120</v>
      </c>
      <c r="G18" s="57"/>
      <c r="H18" s="9"/>
      <c r="I18" s="9"/>
    </row>
    <row r="19" spans="2:9" ht="15">
      <c r="B19" s="31" t="s">
        <v>0</v>
      </c>
      <c r="C19" s="31">
        <v>1382</v>
      </c>
      <c r="D19" s="39" t="s">
        <v>161</v>
      </c>
      <c r="E19" s="57">
        <v>10783</v>
      </c>
      <c r="F19" s="57">
        <v>1000</v>
      </c>
      <c r="G19" s="57">
        <v>10000</v>
      </c>
      <c r="H19" s="9"/>
      <c r="I19" s="9"/>
    </row>
    <row r="20" spans="2:9" ht="15">
      <c r="B20" s="31" t="s">
        <v>0</v>
      </c>
      <c r="C20" s="31" t="s">
        <v>21</v>
      </c>
      <c r="D20" s="32" t="s">
        <v>22</v>
      </c>
      <c r="E20" s="57">
        <v>800</v>
      </c>
      <c r="F20" s="57">
        <v>11000</v>
      </c>
      <c r="G20" s="57">
        <v>1000</v>
      </c>
      <c r="H20" s="9"/>
      <c r="I20" s="9"/>
    </row>
    <row r="21" spans="2:9" ht="15">
      <c r="B21" s="31" t="s">
        <v>0</v>
      </c>
      <c r="C21" s="31" t="s">
        <v>23</v>
      </c>
      <c r="D21" s="32" t="s">
        <v>24</v>
      </c>
      <c r="E21" s="57">
        <v>302732</v>
      </c>
      <c r="F21" s="57">
        <v>300000</v>
      </c>
      <c r="G21" s="57">
        <v>247000</v>
      </c>
      <c r="H21" s="9"/>
      <c r="I21" s="9"/>
    </row>
    <row r="22" spans="2:9" ht="15">
      <c r="B22" s="31" t="s">
        <v>0</v>
      </c>
      <c r="C22" s="31" t="s">
        <v>25</v>
      </c>
      <c r="D22" s="32" t="s">
        <v>26</v>
      </c>
      <c r="E22" s="57">
        <v>29150</v>
      </c>
      <c r="F22" s="57"/>
      <c r="G22" s="57">
        <v>60000</v>
      </c>
      <c r="H22" s="9"/>
      <c r="I22" s="9"/>
    </row>
    <row r="23" spans="2:9" ht="15">
      <c r="B23" s="31" t="s">
        <v>0</v>
      </c>
      <c r="C23" s="31" t="s">
        <v>27</v>
      </c>
      <c r="D23" s="32" t="s">
        <v>28</v>
      </c>
      <c r="E23" s="57">
        <v>55000</v>
      </c>
      <c r="F23" s="57">
        <v>18307</v>
      </c>
      <c r="G23" s="56"/>
      <c r="H23" s="9"/>
      <c r="I23" s="9"/>
    </row>
    <row r="24" spans="2:9" ht="15">
      <c r="B24" s="31" t="s">
        <v>0</v>
      </c>
      <c r="C24" s="31" t="s">
        <v>29</v>
      </c>
      <c r="D24" s="32" t="s">
        <v>30</v>
      </c>
      <c r="E24" s="62">
        <v>34000</v>
      </c>
      <c r="F24" s="57">
        <v>57800</v>
      </c>
      <c r="G24" s="56"/>
      <c r="H24" s="9"/>
      <c r="I24" s="9"/>
    </row>
    <row r="25" spans="2:9" ht="15">
      <c r="B25" s="31" t="s">
        <v>0</v>
      </c>
      <c r="C25" s="31">
        <v>4222</v>
      </c>
      <c r="D25" s="39" t="s">
        <v>155</v>
      </c>
      <c r="E25" s="57">
        <v>450000</v>
      </c>
      <c r="F25" s="57">
        <v>450000</v>
      </c>
      <c r="G25" s="56"/>
      <c r="H25" s="9"/>
      <c r="I25" s="9"/>
    </row>
    <row r="26" spans="2:9" ht="15">
      <c r="B26" s="31"/>
      <c r="C26" s="31"/>
      <c r="D26" s="39"/>
      <c r="F26" s="57"/>
      <c r="G26" s="56"/>
      <c r="H26" s="9"/>
      <c r="I26" s="9"/>
    </row>
    <row r="27" spans="2:9" ht="15">
      <c r="B27" s="31" t="s">
        <v>31</v>
      </c>
      <c r="C27" s="31" t="s">
        <v>32</v>
      </c>
      <c r="D27" s="39" t="s">
        <v>162</v>
      </c>
      <c r="E27" s="57">
        <v>333000</v>
      </c>
      <c r="F27" s="57">
        <v>333000</v>
      </c>
      <c r="G27" s="57">
        <v>333000</v>
      </c>
      <c r="H27" s="9"/>
      <c r="I27" s="9"/>
    </row>
    <row r="28" spans="2:9" ht="15">
      <c r="B28" s="1" t="s">
        <v>31</v>
      </c>
      <c r="C28" s="2"/>
      <c r="D28" s="3" t="s">
        <v>34</v>
      </c>
      <c r="E28" s="47">
        <f>SUM(E27)</f>
        <v>333000</v>
      </c>
      <c r="F28" s="47">
        <f>SUM(F27)</f>
        <v>333000</v>
      </c>
      <c r="G28" s="47">
        <f>SUM(G27)</f>
        <v>333000</v>
      </c>
      <c r="H28" s="9"/>
      <c r="I28" s="9"/>
    </row>
    <row r="29" spans="2:9" ht="15">
      <c r="B29" s="1"/>
      <c r="C29" s="2"/>
      <c r="D29" s="3"/>
      <c r="E29" s="57"/>
      <c r="F29" s="63"/>
      <c r="G29" s="56"/>
      <c r="H29" s="9"/>
      <c r="I29" s="9"/>
    </row>
    <row r="30" spans="2:9" ht="15">
      <c r="B30" s="31" t="s">
        <v>35</v>
      </c>
      <c r="C30" s="31" t="s">
        <v>36</v>
      </c>
      <c r="D30" s="32" t="s">
        <v>37</v>
      </c>
      <c r="E30" s="57">
        <v>11783</v>
      </c>
      <c r="F30" s="57">
        <v>31000</v>
      </c>
      <c r="G30" s="57">
        <v>10000</v>
      </c>
      <c r="H30" s="9"/>
      <c r="I30" s="9"/>
    </row>
    <row r="31" spans="2:9" ht="15">
      <c r="B31" s="31" t="s">
        <v>35</v>
      </c>
      <c r="C31" s="31" t="s">
        <v>38</v>
      </c>
      <c r="D31" s="32" t="s">
        <v>39</v>
      </c>
      <c r="E31" s="57">
        <v>43735</v>
      </c>
      <c r="F31" s="57">
        <v>38000</v>
      </c>
      <c r="G31" s="57">
        <v>90000</v>
      </c>
      <c r="H31" s="9"/>
      <c r="I31" s="9"/>
    </row>
    <row r="32" spans="2:9" ht="15">
      <c r="B32" s="31" t="s">
        <v>35</v>
      </c>
      <c r="C32" s="31" t="s">
        <v>32</v>
      </c>
      <c r="D32" s="32" t="s">
        <v>33</v>
      </c>
      <c r="E32" s="57">
        <v>20076</v>
      </c>
      <c r="F32" s="57">
        <v>20000</v>
      </c>
      <c r="G32" s="57">
        <v>20000</v>
      </c>
      <c r="H32" s="9"/>
      <c r="I32" s="9"/>
    </row>
    <row r="33" spans="2:9" ht="15">
      <c r="B33" s="31" t="s">
        <v>35</v>
      </c>
      <c r="C33" s="31" t="s">
        <v>40</v>
      </c>
      <c r="D33" s="32" t="s">
        <v>41</v>
      </c>
      <c r="E33" s="57">
        <v>119300</v>
      </c>
      <c r="F33" s="57">
        <v>115000</v>
      </c>
      <c r="G33" s="57">
        <v>115000</v>
      </c>
      <c r="H33" s="9"/>
      <c r="I33" s="9"/>
    </row>
    <row r="34" spans="2:9" ht="15">
      <c r="B34" s="31" t="s">
        <v>35</v>
      </c>
      <c r="C34" s="31" t="s">
        <v>42</v>
      </c>
      <c r="D34" s="32" t="s">
        <v>43</v>
      </c>
      <c r="E34" s="57">
        <v>621700</v>
      </c>
      <c r="F34" s="57">
        <v>72400</v>
      </c>
      <c r="G34" s="57">
        <v>10000</v>
      </c>
      <c r="H34" s="9"/>
      <c r="I34" s="9"/>
    </row>
    <row r="35" spans="2:9" ht="15">
      <c r="B35" s="1" t="s">
        <v>35</v>
      </c>
      <c r="C35" s="2"/>
      <c r="D35" s="3" t="s">
        <v>44</v>
      </c>
      <c r="E35" s="47">
        <f>SUM(E30:E34)</f>
        <v>816594</v>
      </c>
      <c r="F35" s="47">
        <f>SUM(F30:F34)</f>
        <v>276400</v>
      </c>
      <c r="G35" s="47">
        <f>SUM(G30:G34)</f>
        <v>245000</v>
      </c>
      <c r="H35" s="9"/>
      <c r="I35" s="9"/>
    </row>
    <row r="36" spans="2:9" ht="15">
      <c r="B36" s="1"/>
      <c r="C36" s="2"/>
      <c r="D36" s="3"/>
      <c r="E36" s="57"/>
      <c r="F36" s="63"/>
      <c r="G36" s="56"/>
      <c r="H36" s="9"/>
      <c r="I36" s="9"/>
    </row>
    <row r="37" spans="2:9" ht="15">
      <c r="B37" s="31" t="s">
        <v>45</v>
      </c>
      <c r="C37" s="31" t="s">
        <v>46</v>
      </c>
      <c r="D37" s="32" t="s">
        <v>47</v>
      </c>
      <c r="E37" s="57">
        <v>2103</v>
      </c>
      <c r="F37" s="57">
        <v>1500</v>
      </c>
      <c r="G37" s="57">
        <v>1500</v>
      </c>
      <c r="H37" s="9"/>
      <c r="I37" s="9"/>
    </row>
    <row r="38" spans="2:9" ht="15">
      <c r="B38" s="1" t="s">
        <v>45</v>
      </c>
      <c r="C38" s="2"/>
      <c r="D38" s="3" t="s">
        <v>48</v>
      </c>
      <c r="E38" s="47">
        <f>SUM(E37)</f>
        <v>2103</v>
      </c>
      <c r="F38" s="47">
        <f>SUM(F37)</f>
        <v>1500</v>
      </c>
      <c r="G38" s="47">
        <f>SUM(G37)</f>
        <v>1500</v>
      </c>
      <c r="H38" s="9"/>
      <c r="I38" s="9"/>
    </row>
    <row r="39" spans="2:9" ht="15.75" thickBot="1">
      <c r="B39" s="29">
        <v>6330</v>
      </c>
      <c r="C39" s="65">
        <v>4134</v>
      </c>
      <c r="D39" s="66" t="s">
        <v>168</v>
      </c>
      <c r="E39" s="67">
        <v>2103</v>
      </c>
      <c r="F39" s="68"/>
      <c r="G39" s="25"/>
      <c r="H39" s="9"/>
      <c r="I39" s="9"/>
    </row>
    <row r="40" spans="6:9" ht="15.75" thickTop="1">
      <c r="F40" s="47"/>
      <c r="H40" s="9"/>
      <c r="I40" s="9"/>
    </row>
    <row r="41" spans="4:9" ht="15.75">
      <c r="D41" s="48" t="s">
        <v>58</v>
      </c>
      <c r="E41" s="64">
        <f>E39+E38+E35+E28+E25+E24+E23+E22+E21+E20+E19+E17+E16+E15+E14+E13+E12+E11+E10+E9</f>
        <v>5856366</v>
      </c>
      <c r="F41" s="64">
        <f>F38+F35+F28+F25+F24+F23+F21+F20+F19+F18+F16+F15+F13+F12+F11+F10+F9</f>
        <v>4203537</v>
      </c>
      <c r="G41" s="49">
        <f>G38+G35+G28+G25+G23+G22+G21+G20+G19+G18+G17+G16+G15+G14+G13+G12+G11+G10+G9</f>
        <v>3491500</v>
      </c>
      <c r="H41" s="9"/>
      <c r="I41" s="9"/>
    </row>
    <row r="42" spans="5:9" ht="15">
      <c r="E42" s="69"/>
      <c r="F42" s="69"/>
      <c r="G42" s="33"/>
      <c r="H42" s="9"/>
      <c r="I42" s="9"/>
    </row>
    <row r="43" ht="15">
      <c r="D43" s="9" t="s">
        <v>170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4"/>
  <sheetViews>
    <sheetView zoomScale="115" zoomScaleNormal="115" zoomScalePageLayoutView="0" workbookViewId="0" topLeftCell="A1">
      <selection activeCell="G13" sqref="G13"/>
    </sheetView>
  </sheetViews>
  <sheetFormatPr defaultColWidth="9.140625" defaultRowHeight="15"/>
  <cols>
    <col min="1" max="1" width="15.140625" style="26" customWidth="1"/>
    <col min="2" max="3" width="9.140625" style="26" customWidth="1"/>
    <col min="4" max="4" width="31.421875" style="26" customWidth="1"/>
    <col min="5" max="5" width="17.57421875" style="26" customWidth="1"/>
    <col min="6" max="6" width="17.28125" style="26" customWidth="1"/>
    <col min="7" max="7" width="18.28125" style="26" customWidth="1"/>
    <col min="8" max="8" width="9.140625" style="26" customWidth="1"/>
    <col min="11" max="16384" width="9.140625" style="26" customWidth="1"/>
  </cols>
  <sheetData>
    <row r="1" spans="4:10" ht="21">
      <c r="D1" s="10" t="s">
        <v>163</v>
      </c>
      <c r="I1" s="26"/>
      <c r="J1" s="26"/>
    </row>
    <row r="2" spans="3:10" ht="11.25">
      <c r="C2" s="14"/>
      <c r="D2" s="14"/>
      <c r="I2" s="26"/>
      <c r="J2" s="26"/>
    </row>
    <row r="3" spans="2:10" ht="11.25">
      <c r="B3" s="14" t="s">
        <v>160</v>
      </c>
      <c r="C3" s="41"/>
      <c r="D3" s="41"/>
      <c r="I3" s="26"/>
      <c r="J3" s="26"/>
    </row>
    <row r="4" spans="2:10" ht="11.25">
      <c r="B4" s="42"/>
      <c r="C4" s="42"/>
      <c r="D4" s="14" t="s">
        <v>59</v>
      </c>
      <c r="I4" s="26"/>
      <c r="J4" s="26"/>
    </row>
    <row r="5" spans="2:10" ht="11.25">
      <c r="B5" s="16" t="s">
        <v>50</v>
      </c>
      <c r="C5" s="16" t="s">
        <v>51</v>
      </c>
      <c r="D5" s="14" t="s">
        <v>59</v>
      </c>
      <c r="G5" s="50"/>
      <c r="I5" s="26"/>
      <c r="J5" s="26"/>
    </row>
    <row r="6" spans="2:10" ht="12" thickBot="1">
      <c r="B6" s="18" t="s">
        <v>52</v>
      </c>
      <c r="C6" s="18" t="s">
        <v>53</v>
      </c>
      <c r="D6" s="19" t="s">
        <v>59</v>
      </c>
      <c r="E6" s="51">
        <v>2016</v>
      </c>
      <c r="F6" s="51" t="s">
        <v>169</v>
      </c>
      <c r="G6" s="51">
        <v>2018</v>
      </c>
      <c r="H6" s="74"/>
      <c r="I6" s="26"/>
      <c r="J6" s="26"/>
    </row>
    <row r="7" spans="2:10" ht="12" hidden="1" thickTop="1">
      <c r="B7" s="21" t="s">
        <v>60</v>
      </c>
      <c r="C7" s="21" t="s">
        <v>143</v>
      </c>
      <c r="D7" s="22" t="s">
        <v>144</v>
      </c>
      <c r="G7" s="40">
        <v>2000000</v>
      </c>
      <c r="I7" s="26"/>
      <c r="J7" s="26"/>
    </row>
    <row r="8" spans="2:10" ht="12" hidden="1" thickTop="1">
      <c r="B8" s="21" t="s">
        <v>60</v>
      </c>
      <c r="C8" s="21" t="s">
        <v>61</v>
      </c>
      <c r="D8" s="22" t="s">
        <v>62</v>
      </c>
      <c r="G8" s="40">
        <v>50000</v>
      </c>
      <c r="I8" s="26"/>
      <c r="J8" s="26"/>
    </row>
    <row r="9" spans="2:10" ht="12" hidden="1" thickTop="1">
      <c r="B9" s="21" t="s">
        <v>60</v>
      </c>
      <c r="C9" s="21">
        <v>5169</v>
      </c>
      <c r="D9" s="22" t="s">
        <v>134</v>
      </c>
      <c r="G9" s="40">
        <v>20000</v>
      </c>
      <c r="I9" s="26"/>
      <c r="J9" s="26"/>
    </row>
    <row r="10" spans="2:10" ht="12" thickTop="1">
      <c r="B10" s="16" t="s">
        <v>60</v>
      </c>
      <c r="C10" s="42"/>
      <c r="D10" s="14" t="s">
        <v>63</v>
      </c>
      <c r="E10" s="70">
        <v>1432318</v>
      </c>
      <c r="F10" s="70">
        <f>'[1]výdaje nerozepsané'!$J$7</f>
        <v>2050000</v>
      </c>
      <c r="G10" s="40">
        <f>'výdaje rozepsané'!E10</f>
        <v>3350000</v>
      </c>
      <c r="I10" s="26"/>
      <c r="J10" s="26"/>
    </row>
    <row r="11" spans="2:10" ht="6.75" customHeight="1">
      <c r="B11" s="16"/>
      <c r="C11" s="42"/>
      <c r="D11" s="14"/>
      <c r="G11" s="40"/>
      <c r="I11" s="26"/>
      <c r="J11" s="26"/>
    </row>
    <row r="12" spans="2:10" ht="11.25" hidden="1">
      <c r="B12" s="21" t="s">
        <v>64</v>
      </c>
      <c r="C12" s="21" t="s">
        <v>65</v>
      </c>
      <c r="D12" s="22" t="s">
        <v>66</v>
      </c>
      <c r="G12" s="40">
        <v>11250</v>
      </c>
      <c r="I12" s="26"/>
      <c r="J12" s="26"/>
    </row>
    <row r="13" spans="2:10" ht="11.25">
      <c r="B13" s="16" t="s">
        <v>64</v>
      </c>
      <c r="C13" s="42"/>
      <c r="D13" s="14" t="s">
        <v>67</v>
      </c>
      <c r="E13" s="70">
        <v>10700</v>
      </c>
      <c r="F13" s="70">
        <f>'[1]výdaje nerozepsané'!$J$11</f>
        <v>11250</v>
      </c>
      <c r="G13" s="71">
        <f>'výdaje rozepsané'!E13</f>
        <v>14000</v>
      </c>
      <c r="I13" s="26"/>
      <c r="J13" s="26"/>
    </row>
    <row r="14" spans="2:10" ht="5.25" customHeight="1">
      <c r="B14" s="16"/>
      <c r="C14" s="42"/>
      <c r="D14" s="14"/>
      <c r="G14" s="40"/>
      <c r="I14" s="26"/>
      <c r="J14" s="26"/>
    </row>
    <row r="15" spans="2:10" ht="11.25" hidden="1">
      <c r="B15" s="21" t="s">
        <v>68</v>
      </c>
      <c r="C15" s="21" t="s">
        <v>69</v>
      </c>
      <c r="D15" s="22" t="s">
        <v>70</v>
      </c>
      <c r="G15" s="40">
        <v>120000</v>
      </c>
      <c r="I15" s="26"/>
      <c r="J15" s="26"/>
    </row>
    <row r="16" spans="2:10" ht="11.25">
      <c r="B16" s="16" t="s">
        <v>68</v>
      </c>
      <c r="C16" s="42"/>
      <c r="D16" s="14" t="s">
        <v>159</v>
      </c>
      <c r="E16" s="70">
        <v>30000</v>
      </c>
      <c r="F16" s="70">
        <f>'[1]výdaje nerozepsané'!$J$13</f>
        <v>60000</v>
      </c>
      <c r="G16" s="71">
        <f>'výdaje rozepsané'!E16</f>
        <v>120000</v>
      </c>
      <c r="I16" s="26"/>
      <c r="J16" s="26"/>
    </row>
    <row r="17" spans="2:10" ht="4.5" customHeight="1">
      <c r="B17" s="16"/>
      <c r="C17" s="42"/>
      <c r="D17" s="14"/>
      <c r="G17" s="40"/>
      <c r="I17" s="26"/>
      <c r="J17" s="26"/>
    </row>
    <row r="18" spans="2:10" ht="11.25" hidden="1">
      <c r="B18" s="21" t="s">
        <v>74</v>
      </c>
      <c r="C18" s="21" t="s">
        <v>75</v>
      </c>
      <c r="D18" s="22" t="s">
        <v>76</v>
      </c>
      <c r="G18" s="40">
        <v>5000</v>
      </c>
      <c r="I18" s="26"/>
      <c r="J18" s="26"/>
    </row>
    <row r="19" spans="2:10" ht="11.25" hidden="1">
      <c r="B19" s="21" t="s">
        <v>74</v>
      </c>
      <c r="C19" s="21" t="s">
        <v>77</v>
      </c>
      <c r="D19" s="22" t="s">
        <v>78</v>
      </c>
      <c r="G19" s="40"/>
      <c r="I19" s="26"/>
      <c r="J19" s="26"/>
    </row>
    <row r="20" spans="2:10" ht="11.25">
      <c r="B20" s="16" t="s">
        <v>74</v>
      </c>
      <c r="C20" s="42"/>
      <c r="D20" s="14" t="s">
        <v>79</v>
      </c>
      <c r="E20" s="70">
        <v>5510</v>
      </c>
      <c r="F20" s="70">
        <f>'[1]výdaje nerozepsané'!$J$15</f>
        <v>5000</v>
      </c>
      <c r="G20" s="71">
        <f>'výdaje rozepsané'!E20</f>
        <v>10000</v>
      </c>
      <c r="I20" s="26"/>
      <c r="J20" s="26"/>
    </row>
    <row r="21" spans="2:10" ht="4.5" customHeight="1">
      <c r="B21" s="16"/>
      <c r="C21" s="42"/>
      <c r="D21" s="14"/>
      <c r="G21" s="40"/>
      <c r="I21" s="26"/>
      <c r="J21" s="26"/>
    </row>
    <row r="22" spans="2:10" ht="11.25" hidden="1">
      <c r="B22" s="21">
        <v>3326</v>
      </c>
      <c r="C22" s="21">
        <v>5171</v>
      </c>
      <c r="D22" s="22" t="s">
        <v>152</v>
      </c>
      <c r="G22" s="40">
        <v>0</v>
      </c>
      <c r="I22" s="26"/>
      <c r="J22" s="26"/>
    </row>
    <row r="23" spans="2:10" ht="11.25" hidden="1">
      <c r="B23" s="21">
        <v>3326</v>
      </c>
      <c r="C23" s="21"/>
      <c r="D23" s="22" t="s">
        <v>152</v>
      </c>
      <c r="G23" s="40"/>
      <c r="I23" s="26"/>
      <c r="J23" s="26"/>
    </row>
    <row r="24" spans="2:10" ht="11.25" hidden="1">
      <c r="B24" s="21" t="s">
        <v>80</v>
      </c>
      <c r="C24" s="21" t="s">
        <v>61</v>
      </c>
      <c r="D24" s="22" t="s">
        <v>62</v>
      </c>
      <c r="G24" s="40">
        <v>5000</v>
      </c>
      <c r="I24" s="26"/>
      <c r="J24" s="26"/>
    </row>
    <row r="25" spans="2:10" ht="11.25">
      <c r="B25" s="16">
        <v>3326</v>
      </c>
      <c r="C25" s="21"/>
      <c r="D25" s="14" t="s">
        <v>171</v>
      </c>
      <c r="E25" s="70">
        <v>84040</v>
      </c>
      <c r="G25" s="40"/>
      <c r="I25" s="26"/>
      <c r="J25" s="26"/>
    </row>
    <row r="26" spans="2:10" ht="3.75" customHeight="1">
      <c r="B26" s="21"/>
      <c r="C26" s="21"/>
      <c r="D26" s="22"/>
      <c r="G26" s="40"/>
      <c r="I26" s="26"/>
      <c r="J26" s="26"/>
    </row>
    <row r="27" spans="2:10" ht="11.25">
      <c r="B27" s="16" t="s">
        <v>80</v>
      </c>
      <c r="C27" s="42"/>
      <c r="D27" s="14" t="s">
        <v>81</v>
      </c>
      <c r="E27" s="70">
        <v>1450</v>
      </c>
      <c r="F27" s="70">
        <f>'[1]výdaje nerozepsané'!$J$15</f>
        <v>5000</v>
      </c>
      <c r="G27" s="71">
        <f>'výdaje rozepsané'!E28</f>
        <v>15000</v>
      </c>
      <c r="I27" s="26"/>
      <c r="J27" s="26"/>
    </row>
    <row r="28" spans="2:10" ht="5.25" customHeight="1">
      <c r="B28" s="16"/>
      <c r="C28" s="42"/>
      <c r="D28" s="14"/>
      <c r="G28" s="40"/>
      <c r="I28" s="26"/>
      <c r="J28" s="26"/>
    </row>
    <row r="29" spans="2:10" ht="11.25" hidden="1">
      <c r="B29" s="21" t="s">
        <v>82</v>
      </c>
      <c r="C29" s="21" t="s">
        <v>61</v>
      </c>
      <c r="D29" s="22" t="s">
        <v>62</v>
      </c>
      <c r="G29" s="40">
        <v>100000</v>
      </c>
      <c r="I29" s="26"/>
      <c r="J29" s="26"/>
    </row>
    <row r="30" spans="2:10" ht="11.25" hidden="1">
      <c r="B30" s="21" t="s">
        <v>82</v>
      </c>
      <c r="C30" s="21" t="s">
        <v>77</v>
      </c>
      <c r="D30" s="22" t="s">
        <v>78</v>
      </c>
      <c r="G30" s="40">
        <v>50000</v>
      </c>
      <c r="I30" s="26"/>
      <c r="J30" s="26"/>
    </row>
    <row r="31" spans="2:10" ht="11.25">
      <c r="B31" s="16" t="s">
        <v>82</v>
      </c>
      <c r="C31" s="42"/>
      <c r="D31" s="14" t="s">
        <v>83</v>
      </c>
      <c r="E31" s="70">
        <v>50000</v>
      </c>
      <c r="F31" s="70">
        <f>'[1]výdaje nerozepsané'!$J$19</f>
        <v>50000</v>
      </c>
      <c r="G31" s="71">
        <f>'výdaje rozepsané'!E32</f>
        <v>49999</v>
      </c>
      <c r="I31" s="26"/>
      <c r="J31" s="26"/>
    </row>
    <row r="32" spans="2:10" ht="3" customHeight="1">
      <c r="B32" s="16"/>
      <c r="C32" s="16"/>
      <c r="D32" s="14"/>
      <c r="G32" s="40"/>
      <c r="I32" s="26"/>
      <c r="J32" s="26"/>
    </row>
    <row r="33" spans="2:10" ht="11.25" hidden="1">
      <c r="B33" s="21">
        <v>3429</v>
      </c>
      <c r="C33" s="21">
        <v>5339</v>
      </c>
      <c r="D33" s="22" t="s">
        <v>78</v>
      </c>
      <c r="G33" s="40">
        <v>20000</v>
      </c>
      <c r="I33" s="26"/>
      <c r="J33" s="26"/>
    </row>
    <row r="34" spans="2:10" ht="11.25">
      <c r="B34" s="16">
        <v>3429</v>
      </c>
      <c r="C34" s="42"/>
      <c r="D34" s="14" t="s">
        <v>135</v>
      </c>
      <c r="E34" s="70">
        <v>20000</v>
      </c>
      <c r="F34" s="70">
        <f>'[1]výdaje nerozepsané'!$J$21</f>
        <v>20000</v>
      </c>
      <c r="G34" s="71">
        <f>'výdaje rozepsané'!E35</f>
        <v>20000</v>
      </c>
      <c r="I34" s="26"/>
      <c r="J34" s="26"/>
    </row>
    <row r="35" spans="2:10" ht="3.75" customHeight="1">
      <c r="B35" s="16"/>
      <c r="C35" s="42"/>
      <c r="D35" s="14"/>
      <c r="G35" s="40"/>
      <c r="I35" s="26"/>
      <c r="J35" s="26"/>
    </row>
    <row r="36" spans="2:10" ht="11.25" hidden="1">
      <c r="B36" s="21" t="s">
        <v>84</v>
      </c>
      <c r="C36" s="21" t="s">
        <v>61</v>
      </c>
      <c r="D36" s="22" t="s">
        <v>62</v>
      </c>
      <c r="G36" s="40">
        <v>15000</v>
      </c>
      <c r="I36" s="26"/>
      <c r="J36" s="26"/>
    </row>
    <row r="37" spans="2:10" ht="11.25" hidden="1">
      <c r="B37" s="21" t="s">
        <v>84</v>
      </c>
      <c r="C37" s="21" t="s">
        <v>72</v>
      </c>
      <c r="D37" s="22" t="s">
        <v>73</v>
      </c>
      <c r="G37" s="40">
        <v>10000</v>
      </c>
      <c r="I37" s="26"/>
      <c r="J37" s="26"/>
    </row>
    <row r="38" spans="2:10" ht="11.25">
      <c r="B38" s="16" t="s">
        <v>84</v>
      </c>
      <c r="C38" s="42"/>
      <c r="D38" s="14" t="s">
        <v>85</v>
      </c>
      <c r="E38" s="70">
        <v>512735</v>
      </c>
      <c r="F38" s="70">
        <f>'[1]výdaje nerozepsané'!$J$23</f>
        <v>18000</v>
      </c>
      <c r="G38" s="71">
        <f>'výdaje rozepsané'!E41</f>
        <v>20000</v>
      </c>
      <c r="I38" s="26"/>
      <c r="J38" s="26"/>
    </row>
    <row r="39" spans="2:10" ht="5.25" customHeight="1">
      <c r="B39" s="16"/>
      <c r="C39" s="42"/>
      <c r="D39" s="14"/>
      <c r="G39" s="40"/>
      <c r="I39" s="26"/>
      <c r="J39" s="26"/>
    </row>
    <row r="40" spans="2:10" ht="11.25" hidden="1">
      <c r="B40" s="21">
        <v>3635</v>
      </c>
      <c r="C40" s="21">
        <v>6119</v>
      </c>
      <c r="D40" s="22" t="s">
        <v>136</v>
      </c>
      <c r="G40" s="40">
        <v>130000</v>
      </c>
      <c r="I40" s="26"/>
      <c r="J40" s="26"/>
    </row>
    <row r="41" spans="2:10" ht="11.25">
      <c r="B41" s="16">
        <v>3635</v>
      </c>
      <c r="C41" s="42"/>
      <c r="D41" s="14" t="s">
        <v>126</v>
      </c>
      <c r="E41" s="70"/>
      <c r="F41" s="70">
        <f>'[1]výdaje nerozepsané'!$J$25</f>
        <v>60000</v>
      </c>
      <c r="G41" s="71" t="e">
        <f>'výdaje rozepsané'!#REF!</f>
        <v>#REF!</v>
      </c>
      <c r="I41" s="26"/>
      <c r="J41" s="26"/>
    </row>
    <row r="42" spans="2:10" ht="4.5" customHeight="1">
      <c r="B42" s="16"/>
      <c r="C42" s="42"/>
      <c r="D42" s="14"/>
      <c r="G42" s="40"/>
      <c r="I42" s="26"/>
      <c r="J42" s="26"/>
    </row>
    <row r="43" spans="2:10" ht="11.25" hidden="1">
      <c r="B43" s="21">
        <v>3639</v>
      </c>
      <c r="C43" s="21">
        <v>6121</v>
      </c>
      <c r="D43" s="22" t="s">
        <v>153</v>
      </c>
      <c r="G43" s="40">
        <v>0</v>
      </c>
      <c r="I43" s="26"/>
      <c r="J43" s="26"/>
    </row>
    <row r="44" spans="2:10" ht="11.25" hidden="1">
      <c r="B44" s="16">
        <v>3639</v>
      </c>
      <c r="C44" s="42"/>
      <c r="D44" s="14"/>
      <c r="G44" s="40"/>
      <c r="I44" s="26"/>
      <c r="J44" s="26"/>
    </row>
    <row r="45" spans="2:10" ht="11.25" hidden="1">
      <c r="B45" s="21">
        <v>3722</v>
      </c>
      <c r="C45" s="21">
        <v>5169</v>
      </c>
      <c r="D45" s="21" t="s">
        <v>137</v>
      </c>
      <c r="G45" s="40">
        <v>300000</v>
      </c>
      <c r="I45" s="26"/>
      <c r="J45" s="26"/>
    </row>
    <row r="46" spans="2:10" ht="11.25" hidden="1">
      <c r="B46" s="21" t="s">
        <v>86</v>
      </c>
      <c r="C46" s="21" t="s">
        <v>72</v>
      </c>
      <c r="D46" s="22" t="s">
        <v>73</v>
      </c>
      <c r="G46" s="40">
        <v>5000</v>
      </c>
      <c r="I46" s="26"/>
      <c r="J46" s="26"/>
    </row>
    <row r="47" spans="2:10" ht="11.25">
      <c r="B47" s="16">
        <v>3639</v>
      </c>
      <c r="C47" s="21"/>
      <c r="D47" s="14" t="s">
        <v>167</v>
      </c>
      <c r="E47" s="70">
        <v>885000</v>
      </c>
      <c r="F47" s="70">
        <f>'[1]výdaje nerozepsané'!$J$27</f>
        <v>100000</v>
      </c>
      <c r="G47" s="71" t="e">
        <f>'výdaje rozepsané'!#REF!</f>
        <v>#REF!</v>
      </c>
      <c r="I47" s="26"/>
      <c r="J47" s="26"/>
    </row>
    <row r="48" spans="2:10" ht="6.75" customHeight="1">
      <c r="B48" s="21"/>
      <c r="C48" s="21"/>
      <c r="D48" s="22"/>
      <c r="G48" s="40"/>
      <c r="I48" s="26"/>
      <c r="J48" s="26"/>
    </row>
    <row r="49" spans="2:10" ht="11.25">
      <c r="B49" s="16" t="s">
        <v>86</v>
      </c>
      <c r="C49" s="42"/>
      <c r="D49" s="14" t="s">
        <v>87</v>
      </c>
      <c r="E49" s="70">
        <v>300128</v>
      </c>
      <c r="F49" s="70">
        <f>'[1]výdaje nerozepsané'!$J$29</f>
        <v>305000</v>
      </c>
      <c r="G49" s="71">
        <f>'výdaje rozepsané'!E49</f>
        <v>500000</v>
      </c>
      <c r="I49" s="26"/>
      <c r="J49" s="26"/>
    </row>
    <row r="50" spans="2:10" ht="6" customHeight="1">
      <c r="B50" s="16"/>
      <c r="C50" s="42"/>
      <c r="D50" s="14"/>
      <c r="G50" s="40"/>
      <c r="I50" s="26"/>
      <c r="J50" s="26"/>
    </row>
    <row r="51" spans="2:10" ht="11.25" hidden="1">
      <c r="B51" s="21" t="s">
        <v>88</v>
      </c>
      <c r="C51" s="21" t="s">
        <v>89</v>
      </c>
      <c r="D51" s="22" t="s">
        <v>90</v>
      </c>
      <c r="G51" s="40">
        <v>60000</v>
      </c>
      <c r="I51" s="26"/>
      <c r="J51" s="26"/>
    </row>
    <row r="52" spans="2:10" ht="11.25" hidden="1">
      <c r="B52" s="21"/>
      <c r="C52" s="21">
        <v>5137</v>
      </c>
      <c r="D52" s="21" t="s">
        <v>154</v>
      </c>
      <c r="G52" s="40">
        <v>10000</v>
      </c>
      <c r="I52" s="26"/>
      <c r="J52" s="26"/>
    </row>
    <row r="53" spans="2:10" ht="11.25" hidden="1">
      <c r="B53" s="21" t="s">
        <v>88</v>
      </c>
      <c r="C53" s="21" t="s">
        <v>91</v>
      </c>
      <c r="D53" s="22" t="s">
        <v>92</v>
      </c>
      <c r="G53" s="40">
        <v>10000</v>
      </c>
      <c r="I53" s="26"/>
      <c r="J53" s="26"/>
    </row>
    <row r="54" spans="2:10" ht="11.25" hidden="1">
      <c r="B54" s="21" t="s">
        <v>88</v>
      </c>
      <c r="C54" s="21" t="s">
        <v>93</v>
      </c>
      <c r="D54" s="22" t="s">
        <v>94</v>
      </c>
      <c r="G54" s="40">
        <v>10000</v>
      </c>
      <c r="I54" s="26"/>
      <c r="J54" s="26"/>
    </row>
    <row r="55" spans="2:10" ht="11.25" hidden="1">
      <c r="B55" s="21" t="s">
        <v>88</v>
      </c>
      <c r="C55" s="21" t="s">
        <v>75</v>
      </c>
      <c r="D55" s="22" t="s">
        <v>76</v>
      </c>
      <c r="G55" s="40">
        <v>100000</v>
      </c>
      <c r="I55" s="26"/>
      <c r="J55" s="26"/>
    </row>
    <row r="56" spans="2:10" ht="11.25" hidden="1">
      <c r="B56" s="21" t="s">
        <v>88</v>
      </c>
      <c r="C56" s="21" t="s">
        <v>61</v>
      </c>
      <c r="D56" s="21" t="s">
        <v>156</v>
      </c>
      <c r="G56" s="40">
        <v>10000</v>
      </c>
      <c r="I56" s="26"/>
      <c r="J56" s="26"/>
    </row>
    <row r="57" spans="2:10" ht="11.25">
      <c r="B57" s="16" t="s">
        <v>88</v>
      </c>
      <c r="C57" s="42"/>
      <c r="D57" s="14" t="s">
        <v>95</v>
      </c>
      <c r="E57" s="70">
        <v>337326</v>
      </c>
      <c r="F57" s="70">
        <f>'[1]výdaje nerozepsané'!$J$31</f>
        <v>90000</v>
      </c>
      <c r="G57" s="71">
        <f>'výdaje rozepsané'!E57</f>
        <v>160000</v>
      </c>
      <c r="I57" s="26"/>
      <c r="J57" s="26"/>
    </row>
    <row r="58" spans="2:10" ht="6.75" customHeight="1">
      <c r="B58" s="16"/>
      <c r="C58" s="42"/>
      <c r="D58" s="14"/>
      <c r="G58" s="40"/>
      <c r="I58" s="26"/>
      <c r="J58" s="26"/>
    </row>
    <row r="59" spans="2:10" ht="11.25" hidden="1">
      <c r="B59" s="21" t="s">
        <v>96</v>
      </c>
      <c r="C59" s="21" t="s">
        <v>97</v>
      </c>
      <c r="D59" s="22" t="s">
        <v>98</v>
      </c>
      <c r="G59" s="40">
        <v>10000</v>
      </c>
      <c r="I59" s="26"/>
      <c r="J59" s="26"/>
    </row>
    <row r="60" spans="2:10" ht="11.25">
      <c r="B60" s="16" t="s">
        <v>96</v>
      </c>
      <c r="C60" s="42"/>
      <c r="D60" s="14" t="s">
        <v>99</v>
      </c>
      <c r="E60" s="70"/>
      <c r="F60" s="70">
        <f>'[1]výdaje nerozepsané'!$J$33</f>
        <v>10000</v>
      </c>
      <c r="G60" s="71">
        <f>'výdaje rozepsané'!E60</f>
        <v>10000</v>
      </c>
      <c r="I60" s="26"/>
      <c r="J60" s="26"/>
    </row>
    <row r="61" spans="2:10" ht="5.25" customHeight="1">
      <c r="B61" s="16"/>
      <c r="C61" s="42"/>
      <c r="D61" s="14"/>
      <c r="G61" s="40"/>
      <c r="I61" s="26"/>
      <c r="J61" s="26"/>
    </row>
    <row r="62" spans="2:10" ht="11.25" hidden="1">
      <c r="B62" s="21">
        <v>5512</v>
      </c>
      <c r="C62" s="21">
        <v>5137</v>
      </c>
      <c r="D62" s="21" t="s">
        <v>145</v>
      </c>
      <c r="G62" s="40">
        <v>10000</v>
      </c>
      <c r="I62" s="26"/>
      <c r="J62" s="26"/>
    </row>
    <row r="63" spans="2:10" ht="11.25" hidden="1">
      <c r="B63" s="21" t="s">
        <v>100</v>
      </c>
      <c r="C63" s="21" t="s">
        <v>91</v>
      </c>
      <c r="D63" s="22" t="s">
        <v>92</v>
      </c>
      <c r="G63" s="40">
        <v>10000</v>
      </c>
      <c r="I63" s="26"/>
      <c r="J63" s="26"/>
    </row>
    <row r="64" spans="2:10" ht="11.25" hidden="1">
      <c r="B64" s="21" t="s">
        <v>100</v>
      </c>
      <c r="C64" s="21" t="s">
        <v>93</v>
      </c>
      <c r="D64" s="22" t="s">
        <v>94</v>
      </c>
      <c r="G64" s="40">
        <v>3000</v>
      </c>
      <c r="I64" s="26"/>
      <c r="J64" s="26"/>
    </row>
    <row r="65" spans="2:10" ht="11.25" hidden="1">
      <c r="B65" s="21">
        <v>5512</v>
      </c>
      <c r="C65" s="21">
        <v>5169</v>
      </c>
      <c r="D65" s="21" t="s">
        <v>137</v>
      </c>
      <c r="G65" s="40">
        <v>5000</v>
      </c>
      <c r="I65" s="26"/>
      <c r="J65" s="26"/>
    </row>
    <row r="66" spans="2:10" ht="11.25" hidden="1">
      <c r="B66" s="21">
        <v>5512</v>
      </c>
      <c r="C66" s="21">
        <v>5171</v>
      </c>
      <c r="D66" s="21" t="s">
        <v>156</v>
      </c>
      <c r="G66" s="40">
        <v>30000</v>
      </c>
      <c r="I66" s="26"/>
      <c r="J66" s="26"/>
    </row>
    <row r="67" spans="2:10" ht="11.25" hidden="1">
      <c r="B67" s="21">
        <v>5512</v>
      </c>
      <c r="C67" s="21">
        <v>5175</v>
      </c>
      <c r="D67" s="21" t="s">
        <v>157</v>
      </c>
      <c r="G67" s="40">
        <v>3000</v>
      </c>
      <c r="I67" s="26"/>
      <c r="J67" s="26"/>
    </row>
    <row r="68" spans="2:10" ht="11.25" hidden="1">
      <c r="B68" s="21">
        <v>5512</v>
      </c>
      <c r="C68" s="21">
        <v>5362</v>
      </c>
      <c r="D68" s="21" t="s">
        <v>138</v>
      </c>
      <c r="G68" s="40"/>
      <c r="I68" s="26"/>
      <c r="J68" s="26"/>
    </row>
    <row r="69" spans="2:10" ht="11.25">
      <c r="B69" s="16" t="s">
        <v>100</v>
      </c>
      <c r="C69" s="42"/>
      <c r="D69" s="14" t="s">
        <v>101</v>
      </c>
      <c r="E69" s="70">
        <v>31534</v>
      </c>
      <c r="F69" s="70">
        <f>'[1]výdaje nerozepsané'!$J$35</f>
        <v>56000</v>
      </c>
      <c r="G69" s="71">
        <f>'výdaje rozepsané'!E69</f>
        <v>30000</v>
      </c>
      <c r="I69" s="26"/>
      <c r="J69" s="26"/>
    </row>
    <row r="70" spans="2:10" ht="7.5" customHeight="1">
      <c r="B70" s="16"/>
      <c r="C70" s="42"/>
      <c r="D70" s="14"/>
      <c r="G70" s="40"/>
      <c r="I70" s="26"/>
      <c r="J70" s="26"/>
    </row>
    <row r="71" spans="2:10" ht="11.25" hidden="1">
      <c r="B71" s="21">
        <v>6112</v>
      </c>
      <c r="C71" s="21">
        <v>5023</v>
      </c>
      <c r="D71" s="22" t="s">
        <v>127</v>
      </c>
      <c r="G71" s="40">
        <v>540000</v>
      </c>
      <c r="I71" s="26"/>
      <c r="J71" s="26"/>
    </row>
    <row r="72" spans="2:10" ht="11.25" hidden="1">
      <c r="B72" s="21" t="s">
        <v>102</v>
      </c>
      <c r="C72" s="21" t="s">
        <v>103</v>
      </c>
      <c r="D72" s="22" t="s">
        <v>104</v>
      </c>
      <c r="G72" s="40">
        <v>73000</v>
      </c>
      <c r="I72" s="26"/>
      <c r="J72" s="26"/>
    </row>
    <row r="73" spans="2:10" ht="11.25" hidden="1">
      <c r="B73" s="21" t="s">
        <v>102</v>
      </c>
      <c r="C73" s="21" t="s">
        <v>105</v>
      </c>
      <c r="D73" s="22" t="s">
        <v>106</v>
      </c>
      <c r="G73" s="40">
        <v>22000</v>
      </c>
      <c r="I73" s="26"/>
      <c r="J73" s="26"/>
    </row>
    <row r="74" spans="2:10" ht="11.25" hidden="1">
      <c r="B74" s="21" t="s">
        <v>102</v>
      </c>
      <c r="C74" s="21" t="s">
        <v>107</v>
      </c>
      <c r="D74" s="22" t="s">
        <v>108</v>
      </c>
      <c r="G74" s="40">
        <v>10000</v>
      </c>
      <c r="I74" s="26"/>
      <c r="J74" s="26"/>
    </row>
    <row r="75" spans="2:10" ht="11.25">
      <c r="B75" s="16" t="s">
        <v>102</v>
      </c>
      <c r="C75" s="42"/>
      <c r="D75" s="14" t="s">
        <v>109</v>
      </c>
      <c r="E75" s="70">
        <v>573119</v>
      </c>
      <c r="F75" s="70">
        <f>'[1]výdaje nerozepsané'!$J$37</f>
        <v>635000</v>
      </c>
      <c r="G75" s="71">
        <f>'výdaje rozepsané'!E75</f>
        <v>1250000</v>
      </c>
      <c r="I75" s="26"/>
      <c r="J75" s="26"/>
    </row>
    <row r="76" spans="2:10" ht="11.25" hidden="1">
      <c r="B76" s="16"/>
      <c r="C76" s="42"/>
      <c r="D76" s="14"/>
      <c r="G76" s="71"/>
      <c r="I76" s="26"/>
      <c r="J76" s="26"/>
    </row>
    <row r="77" spans="2:10" ht="11.25" hidden="1">
      <c r="B77" s="16"/>
      <c r="C77" s="42"/>
      <c r="D77" s="14"/>
      <c r="G77" s="71"/>
      <c r="I77" s="26"/>
      <c r="J77" s="26"/>
    </row>
    <row r="78" spans="2:10" ht="11.25" hidden="1">
      <c r="B78" s="16"/>
      <c r="C78" s="42"/>
      <c r="D78" s="14"/>
      <c r="G78" s="71"/>
      <c r="I78" s="26"/>
      <c r="J78" s="26"/>
    </row>
    <row r="79" spans="2:10" ht="11.25" hidden="1">
      <c r="B79" s="16"/>
      <c r="C79" s="42"/>
      <c r="D79" s="14"/>
      <c r="G79" s="71"/>
      <c r="I79" s="26"/>
      <c r="J79" s="26"/>
    </row>
    <row r="80" spans="2:10" ht="11.25" hidden="1">
      <c r="B80" s="16"/>
      <c r="C80" s="42"/>
      <c r="D80" s="14"/>
      <c r="G80" s="71"/>
      <c r="I80" s="26"/>
      <c r="J80" s="26"/>
    </row>
    <row r="81" spans="2:10" ht="11.25" hidden="1">
      <c r="B81" s="16"/>
      <c r="C81" s="42"/>
      <c r="D81" s="14"/>
      <c r="G81" s="71"/>
      <c r="I81" s="26"/>
      <c r="J81" s="26"/>
    </row>
    <row r="82" spans="2:10" ht="5.25" customHeight="1">
      <c r="B82" s="16"/>
      <c r="C82" s="42"/>
      <c r="D82" s="14"/>
      <c r="G82" s="71"/>
      <c r="I82" s="26"/>
      <c r="J82" s="26"/>
    </row>
    <row r="83" spans="2:10" ht="11.25" hidden="1">
      <c r="B83" s="16" t="s">
        <v>50</v>
      </c>
      <c r="C83" s="16" t="s">
        <v>51</v>
      </c>
      <c r="D83" s="14" t="s">
        <v>59</v>
      </c>
      <c r="G83" s="72" t="s">
        <v>158</v>
      </c>
      <c r="I83" s="26"/>
      <c r="J83" s="26"/>
    </row>
    <row r="84" spans="2:10" ht="12" hidden="1" thickBot="1">
      <c r="B84" s="18" t="s">
        <v>52</v>
      </c>
      <c r="C84" s="18" t="s">
        <v>53</v>
      </c>
      <c r="D84" s="19" t="s">
        <v>59</v>
      </c>
      <c r="G84" s="73">
        <v>2017</v>
      </c>
      <c r="I84" s="26"/>
      <c r="J84" s="26"/>
    </row>
    <row r="85" spans="2:10" ht="11.25" hidden="1">
      <c r="B85" s="21" t="s">
        <v>35</v>
      </c>
      <c r="C85" s="21" t="s">
        <v>110</v>
      </c>
      <c r="D85" s="22" t="s">
        <v>111</v>
      </c>
      <c r="G85" s="40">
        <v>30000</v>
      </c>
      <c r="I85" s="26"/>
      <c r="J85" s="26"/>
    </row>
    <row r="86" spans="2:10" ht="11.25" hidden="1">
      <c r="B86" s="21" t="s">
        <v>35</v>
      </c>
      <c r="C86" s="21" t="s">
        <v>91</v>
      </c>
      <c r="D86" s="22" t="s">
        <v>92</v>
      </c>
      <c r="G86" s="40">
        <v>10000</v>
      </c>
      <c r="I86" s="26"/>
      <c r="J86" s="26"/>
    </row>
    <row r="87" spans="2:10" ht="11.25" hidden="1">
      <c r="B87" s="21" t="s">
        <v>35</v>
      </c>
      <c r="C87" s="21" t="s">
        <v>112</v>
      </c>
      <c r="D87" s="22" t="s">
        <v>113</v>
      </c>
      <c r="G87" s="40">
        <v>135000</v>
      </c>
      <c r="I87" s="26"/>
      <c r="J87" s="26"/>
    </row>
    <row r="88" spans="2:10" ht="11.25" hidden="1">
      <c r="B88" s="21" t="s">
        <v>35</v>
      </c>
      <c r="C88" s="21" t="s">
        <v>114</v>
      </c>
      <c r="D88" s="22" t="s">
        <v>115</v>
      </c>
      <c r="G88" s="40">
        <v>3000</v>
      </c>
      <c r="I88" s="26"/>
      <c r="J88" s="26"/>
    </row>
    <row r="89" spans="2:10" ht="11.25" hidden="1">
      <c r="B89" s="21" t="s">
        <v>35</v>
      </c>
      <c r="C89" s="21" t="s">
        <v>116</v>
      </c>
      <c r="D89" s="22" t="s">
        <v>117</v>
      </c>
      <c r="G89" s="40">
        <v>20000</v>
      </c>
      <c r="I89" s="26"/>
      <c r="J89" s="26"/>
    </row>
    <row r="90" spans="2:10" ht="11.25" hidden="1">
      <c r="B90" s="21" t="s">
        <v>35</v>
      </c>
      <c r="C90" s="21" t="s">
        <v>118</v>
      </c>
      <c r="D90" s="22" t="s">
        <v>119</v>
      </c>
      <c r="G90" s="40"/>
      <c r="I90" s="26"/>
      <c r="J90" s="26"/>
    </row>
    <row r="91" spans="2:10" ht="11.25" hidden="1">
      <c r="B91" s="21" t="s">
        <v>35</v>
      </c>
      <c r="C91" s="21" t="s">
        <v>75</v>
      </c>
      <c r="D91" s="22" t="s">
        <v>76</v>
      </c>
      <c r="G91" s="40">
        <v>200000</v>
      </c>
      <c r="I91" s="26"/>
      <c r="J91" s="26"/>
    </row>
    <row r="92" spans="2:10" ht="11.25" hidden="1">
      <c r="B92" s="21" t="s">
        <v>35</v>
      </c>
      <c r="C92" s="21" t="s">
        <v>61</v>
      </c>
      <c r="D92" s="22" t="s">
        <v>62</v>
      </c>
      <c r="G92" s="40">
        <v>100000</v>
      </c>
      <c r="I92" s="26"/>
      <c r="J92" s="26"/>
    </row>
    <row r="93" spans="2:10" ht="11.25" hidden="1">
      <c r="B93" s="21" t="s">
        <v>35</v>
      </c>
      <c r="C93" s="21" t="s">
        <v>120</v>
      </c>
      <c r="D93" s="22" t="s">
        <v>121</v>
      </c>
      <c r="G93" s="40">
        <v>15000</v>
      </c>
      <c r="I93" s="26"/>
      <c r="J93" s="26"/>
    </row>
    <row r="94" spans="2:10" ht="11.25" hidden="1">
      <c r="B94" s="21" t="s">
        <v>35</v>
      </c>
      <c r="C94" s="21">
        <v>5182</v>
      </c>
      <c r="D94" s="22" t="s">
        <v>129</v>
      </c>
      <c r="G94" s="40"/>
      <c r="I94" s="26"/>
      <c r="J94" s="26"/>
    </row>
    <row r="95" spans="2:10" ht="11.25" hidden="1">
      <c r="B95" s="21" t="s">
        <v>35</v>
      </c>
      <c r="C95" s="21" t="s">
        <v>122</v>
      </c>
      <c r="D95" s="22" t="s">
        <v>123</v>
      </c>
      <c r="G95" s="40">
        <v>1000</v>
      </c>
      <c r="I95" s="26"/>
      <c r="J95" s="26"/>
    </row>
    <row r="96" spans="2:10" ht="11.25" hidden="1">
      <c r="B96" s="21" t="s">
        <v>35</v>
      </c>
      <c r="C96" s="21" t="s">
        <v>124</v>
      </c>
      <c r="D96" s="22" t="s">
        <v>125</v>
      </c>
      <c r="G96" s="40">
        <v>41000</v>
      </c>
      <c r="I96" s="26"/>
      <c r="J96" s="26"/>
    </row>
    <row r="97" spans="2:10" ht="11.25" hidden="1">
      <c r="B97" s="21" t="s">
        <v>35</v>
      </c>
      <c r="C97" s="21">
        <v>5366</v>
      </c>
      <c r="D97" s="22" t="s">
        <v>128</v>
      </c>
      <c r="G97" s="40">
        <v>13000</v>
      </c>
      <c r="I97" s="26"/>
      <c r="J97" s="26"/>
    </row>
    <row r="98" spans="2:10" ht="11.25">
      <c r="B98" s="16">
        <v>6114</v>
      </c>
      <c r="C98" s="42"/>
      <c r="D98" s="14" t="s">
        <v>172</v>
      </c>
      <c r="F98" s="70">
        <f>'[1]výdaje nerozepsané'!$J$39</f>
        <v>12293</v>
      </c>
      <c r="G98" s="40"/>
      <c r="I98" s="26"/>
      <c r="J98" s="26"/>
    </row>
    <row r="99" spans="2:10" ht="6" customHeight="1">
      <c r="B99" s="21"/>
      <c r="C99" s="21"/>
      <c r="D99" s="22"/>
      <c r="G99" s="40"/>
      <c r="I99" s="26"/>
      <c r="J99" s="26"/>
    </row>
    <row r="100" spans="2:10" ht="11.25">
      <c r="B100" s="16">
        <v>6115</v>
      </c>
      <c r="C100" s="42"/>
      <c r="D100" s="14" t="s">
        <v>173</v>
      </c>
      <c r="E100" s="70">
        <v>17718</v>
      </c>
      <c r="G100" s="40"/>
      <c r="I100" s="26"/>
      <c r="J100" s="26"/>
    </row>
    <row r="101" spans="2:10" ht="11.25">
      <c r="B101" s="21"/>
      <c r="C101" s="21"/>
      <c r="D101" s="22"/>
      <c r="G101" s="40"/>
      <c r="I101" s="26"/>
      <c r="J101" s="26"/>
    </row>
    <row r="102" spans="2:10" ht="11.25">
      <c r="B102" s="16" t="s">
        <v>35</v>
      </c>
      <c r="C102" s="42"/>
      <c r="D102" s="14" t="s">
        <v>44</v>
      </c>
      <c r="E102" s="70">
        <v>1789084</v>
      </c>
      <c r="F102" s="70">
        <f>'[1]výdaje nerozepsané'!$J$41</f>
        <v>778000</v>
      </c>
      <c r="G102" s="71">
        <f>'výdaje rozepsané'!E97</f>
        <v>1950000</v>
      </c>
      <c r="I102" s="26"/>
      <c r="J102" s="26"/>
    </row>
    <row r="103" spans="2:10" ht="9" customHeight="1">
      <c r="B103" s="41"/>
      <c r="C103" s="41"/>
      <c r="D103" s="41"/>
      <c r="G103" s="40"/>
      <c r="I103" s="26"/>
      <c r="J103" s="26"/>
    </row>
    <row r="104" spans="2:10" ht="11.25" hidden="1">
      <c r="B104" s="21">
        <v>6310</v>
      </c>
      <c r="C104" s="21">
        <v>5163</v>
      </c>
      <c r="D104" s="22" t="s">
        <v>130</v>
      </c>
      <c r="G104" s="40">
        <v>10000</v>
      </c>
      <c r="I104" s="26"/>
      <c r="J104" s="26"/>
    </row>
    <row r="105" spans="2:10" ht="11.25">
      <c r="B105" s="16">
        <v>6310</v>
      </c>
      <c r="C105" s="42"/>
      <c r="D105" s="14" t="s">
        <v>131</v>
      </c>
      <c r="E105" s="70">
        <v>7451</v>
      </c>
      <c r="F105" s="70">
        <f>'[1]výdaje nerozepsané'!$J$43</f>
        <v>10000</v>
      </c>
      <c r="G105" s="71">
        <f>'výdaje rozepsané'!E100</f>
        <v>10000</v>
      </c>
      <c r="I105" s="26"/>
      <c r="J105" s="26"/>
    </row>
    <row r="106" spans="2:10" ht="5.25" customHeight="1">
      <c r="B106" s="16"/>
      <c r="C106" s="42"/>
      <c r="D106" s="14"/>
      <c r="E106" s="70"/>
      <c r="F106" s="70"/>
      <c r="G106" s="71"/>
      <c r="I106" s="26"/>
      <c r="J106" s="26"/>
    </row>
    <row r="107" spans="2:10" ht="11.25">
      <c r="B107" s="16">
        <v>6330</v>
      </c>
      <c r="C107" s="42"/>
      <c r="D107" s="14" t="s">
        <v>174</v>
      </c>
      <c r="E107" s="70">
        <v>2000</v>
      </c>
      <c r="F107" s="70"/>
      <c r="G107" s="71"/>
      <c r="I107" s="26"/>
      <c r="J107" s="26"/>
    </row>
    <row r="108" spans="2:10" ht="12" thickBot="1">
      <c r="B108" s="23"/>
      <c r="C108" s="23"/>
      <c r="D108" s="24"/>
      <c r="E108" s="24"/>
      <c r="F108" s="24"/>
      <c r="G108" s="45"/>
      <c r="I108" s="26"/>
      <c r="J108" s="26"/>
    </row>
    <row r="109" spans="2:10" ht="12" thickTop="1">
      <c r="B109" s="16"/>
      <c r="C109" s="42"/>
      <c r="I109" s="26"/>
      <c r="J109" s="26"/>
    </row>
    <row r="110" spans="4:10" ht="15.75">
      <c r="D110" s="11" t="s">
        <v>132</v>
      </c>
      <c r="E110" s="52">
        <f>SUM(E10:E108)</f>
        <v>6090113</v>
      </c>
      <c r="F110" s="52">
        <f>SUM(F10:F108)</f>
        <v>4275543</v>
      </c>
      <c r="G110" s="52" t="e">
        <f>G105+G102+G75+G69+G60+G57+G49+G47+G41+G38+G34+G31+G27+G20+G16+G13+G10</f>
        <v>#REF!</v>
      </c>
      <c r="H110" s="52"/>
      <c r="I110" s="26"/>
      <c r="J110" s="26"/>
    </row>
    <row r="111" spans="7:10" ht="11.25">
      <c r="G111" s="40"/>
      <c r="I111" s="26"/>
      <c r="J111" s="26"/>
    </row>
    <row r="112" spans="4:10" ht="15">
      <c r="D112" s="9" t="s">
        <v>170</v>
      </c>
      <c r="I112" s="26"/>
      <c r="J112" s="26"/>
    </row>
    <row r="113" spans="9:10" ht="11.25">
      <c r="I113" s="26"/>
      <c r="J113" s="26"/>
    </row>
    <row r="114" spans="9:10" ht="11.25">
      <c r="I114" s="26"/>
      <c r="J114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Předenice</dc:creator>
  <cp:keywords/>
  <dc:description/>
  <cp:lastModifiedBy>User</cp:lastModifiedBy>
  <cp:lastPrinted>2021-12-01T18:37:16Z</cp:lastPrinted>
  <dcterms:created xsi:type="dcterms:W3CDTF">2015-06-17T15:44:57Z</dcterms:created>
  <dcterms:modified xsi:type="dcterms:W3CDTF">2021-12-01T18:37:30Z</dcterms:modified>
  <cp:category/>
  <cp:version/>
  <cp:contentType/>
  <cp:contentStatus/>
</cp:coreProperties>
</file>